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53" activeTab="0"/>
  </bookViews>
  <sheets>
    <sheet name="Historico" sheetId="1" r:id="rId1"/>
    <sheet name="Historico por Region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  <sheet name="1998" sheetId="28" r:id="rId28"/>
    <sheet name="1997" sheetId="29" r:id="rId29"/>
    <sheet name="1996" sheetId="30" r:id="rId30"/>
    <sheet name="1995" sheetId="31" r:id="rId31"/>
    <sheet name="1994" sheetId="32" r:id="rId32"/>
    <sheet name="1993" sheetId="33" r:id="rId33"/>
    <sheet name="1992" sheetId="34" r:id="rId34"/>
    <sheet name="1991" sheetId="35" r:id="rId35"/>
    <sheet name="1990" sheetId="36" r:id="rId36"/>
    <sheet name="1989" sheetId="37" r:id="rId37"/>
    <sheet name="1988" sheetId="38" r:id="rId38"/>
    <sheet name="1987" sheetId="39" r:id="rId39"/>
    <sheet name="1986" sheetId="40" r:id="rId40"/>
    <sheet name="1985" sheetId="41" r:id="rId41"/>
  </sheets>
  <definedNames>
    <definedName name="_xlnm.Print_Area" localSheetId="1">'Historico por Region'!$A$1:$S$49</definedName>
  </definedNames>
  <calcPr fullCalcOnLoad="1"/>
</workbook>
</file>

<file path=xl/sharedStrings.xml><?xml version="1.0" encoding="utf-8"?>
<sst xmlns="http://schemas.openxmlformats.org/spreadsheetml/2006/main" count="1522" uniqueCount="158">
  <si>
    <t>OCURRENCIA POR REGIÓN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</si>
  <si>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</si>
  <si>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</si>
  <si>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</si>
  <si>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</si>
  <si>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</si>
  <si>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</si>
  <si>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</si>
  <si>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</si>
  <si>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</si>
  <si>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</si>
  <si>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</si>
  <si>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</si>
  <si>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</si>
  <si>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</si>
  <si>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</si>
  <si>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</si>
  <si>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</si>
  <si>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</si>
  <si>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</si>
  <si>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</si>
  <si>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</si>
  <si>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</si>
  <si>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</si>
  <si>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</si>
  <si>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</si>
  <si>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OCURRENCIA POR REGION</t>
  </si>
  <si>
    <t>CORPORACION NACIONAL FORESTAL</t>
  </si>
  <si>
    <t>TEMPORADA 2008- 2009</t>
  </si>
  <si>
    <t>TEMPORADA 2006- 2007</t>
  </si>
  <si>
    <t>OCURRENCIA NACIONAL POR MESES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</si>
  <si>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</si>
  <si>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</si>
  <si>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</si>
  <si>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</si>
  <si>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</si>
  <si>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</si>
  <si>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</si>
  <si>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</si>
  <si>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</si>
  <si>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</si>
  <si>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</si>
  <si>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</si>
  <si>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</si>
  <si>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</si>
  <si>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</si>
  <si>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</si>
  <si>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</si>
  <si>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</si>
  <si>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</si>
  <si>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</si>
  <si>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</si>
  <si>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</si>
  <si>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</si>
  <si>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</si>
  <si>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</si>
  <si>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OCURRENCIA TOTAL NACIONAL POR MESES</t>
  </si>
  <si>
    <t>PROMEDIO OCURRENCIA NACIONAL POR MESES</t>
  </si>
  <si>
    <t>TEMPORADA 2009- 2010</t>
  </si>
  <si>
    <t>TEMPORADA 2010- 2011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</si>
  <si>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</si>
  <si>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</si>
  <si>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</si>
  <si>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</si>
  <si>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</si>
  <si>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</si>
  <si>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</si>
  <si>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</si>
  <si>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</si>
  <si>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</si>
  <si>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</si>
  <si>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</si>
  <si>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</si>
  <si>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</si>
  <si>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</si>
  <si>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</si>
  <si>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</si>
  <si>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</si>
  <si>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</si>
  <si>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</si>
  <si>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</si>
  <si>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</si>
  <si>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</si>
  <si>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</si>
  <si>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</si>
  <si>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**</t>
  </si>
  <si>
    <t xml:space="preserve"> 09-10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</si>
  <si>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</si>
  <si>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</si>
  <si>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</si>
  <si>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</si>
  <si>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</si>
  <si>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</si>
  <si>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</si>
  <si>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</si>
  <si>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</si>
  <si>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</si>
  <si>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</si>
  <si>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</si>
  <si>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</si>
  <si>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MAY</t>
  </si>
  <si>
    <t>Diferencia %</t>
  </si>
  <si>
    <t xml:space="preserve"> 10-11</t>
  </si>
  <si>
    <t>OCURRENCIA NACIONAL DE INCENDIOS FORESTALES SEGÚN MES</t>
  </si>
  <si>
    <t xml:space="preserve">TEMPORADAS </t>
  </si>
  <si>
    <t>OCURRENCIA INCENDIOS FORESTALES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</si>
  <si>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</si>
  <si>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</si>
  <si>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</si>
  <si>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</si>
  <si>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</si>
  <si>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TEMPORADA 2012- 2013</t>
  </si>
  <si>
    <t>Estadísticas-Julio 2014</t>
  </si>
  <si>
    <t>TEMPORADA 2013- 2014</t>
  </si>
  <si>
    <t>Estadísticas-Julio 2015</t>
  </si>
  <si>
    <t>13-14</t>
  </si>
  <si>
    <t>14-15</t>
  </si>
  <si>
    <t>TEMPORADA 2014- 2015</t>
  </si>
  <si>
    <t>GERENCIA PROTECCION CONTRA INCENDIOS FORESTALES</t>
  </si>
  <si>
    <t>Estadísticas-Agosto 2016</t>
  </si>
  <si>
    <t>15-16</t>
  </si>
  <si>
    <t>TEMPORADA 2015- 2016</t>
  </si>
  <si>
    <t>16-17</t>
  </si>
  <si>
    <t>Estadísticas-Septiembre 2017</t>
  </si>
  <si>
    <t>TEMPORADA 2016- 2017</t>
  </si>
  <si>
    <t>XV</t>
  </si>
  <si>
    <t>I</t>
  </si>
  <si>
    <t>II</t>
  </si>
  <si>
    <t>17-18</t>
  </si>
  <si>
    <t>Estadísticas-Septiembre 2018</t>
  </si>
  <si>
    <t>TEMPORADA 2017- 2018</t>
  </si>
  <si>
    <t>TEMPORADA 2018- 2019</t>
  </si>
  <si>
    <t>Estadísticas-Agosto 2019</t>
  </si>
  <si>
    <t>18-19</t>
  </si>
  <si>
    <t>XVI</t>
  </si>
  <si>
    <t>Total</t>
  </si>
  <si>
    <t>Nota: La XIV Región se originó a partir de comunas de la X Región el año 2007. La región XVI se creó a partir d ela Provincia del Ñble - Biobío año 2018.</t>
  </si>
  <si>
    <t>Estadísticas-Julio 2020</t>
  </si>
  <si>
    <t>TEMPORADA 2019- 2020</t>
  </si>
  <si>
    <t>19-20</t>
  </si>
  <si>
    <t>Nota: La XIV Región se originó a partir de comunas de la X Región el año 2007. La región XVI se creó a partir d ela Provincia del Ñuble - Biobío año 2018.</t>
  </si>
  <si>
    <t>Estadísticas-Julio 2021</t>
  </si>
  <si>
    <t>TEMPORADA 2020 - 2021</t>
  </si>
  <si>
    <t>20-21</t>
  </si>
  <si>
    <t>Estadísticas-Agosto 2022</t>
  </si>
  <si>
    <t>21-22</t>
  </si>
  <si>
    <t>TEMPORADA 2021 - 2022</t>
  </si>
  <si>
    <t>Estadísticas-Noviembre 2023</t>
  </si>
  <si>
    <t>TEMPORADAS 1985 A 2023</t>
  </si>
  <si>
    <t>TEMPORADA 2022 - 2023</t>
  </si>
  <si>
    <t>TEMPORADAS 1985 - 2023</t>
  </si>
  <si>
    <t>22-23</t>
  </si>
  <si>
    <t>TOTAL 1985/2023</t>
  </si>
  <si>
    <t>PROMEDIO 1985/2023</t>
  </si>
  <si>
    <t>%      1985/2023</t>
  </si>
  <si>
    <t>PROMEDIO QUINQUENIO 2019/2023</t>
  </si>
  <si>
    <t>Quinquenio 2019-2023</t>
  </si>
  <si>
    <t>Temporada 2022-2023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</si>
</sst>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7.55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0"/>
      <color indexed="8"/>
      <name val="+mn-ea"/>
      <family val="0"/>
    </font>
    <font>
      <b/>
      <sz val="18"/>
      <color indexed="8"/>
      <name val="Calibri"/>
      <family val="2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/>
      <top style="thin"/>
      <bottom style="thin">
        <color rgb="FF7F7F7F"/>
      </bottom>
    </border>
    <border>
      <left style="thin"/>
      <right style="thin"/>
      <top style="thin">
        <color rgb="FF7F7F7F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45" fillId="21" borderId="16" xfId="34" applyBorder="1" applyAlignment="1">
      <alignment horizontal="center" vertical="center"/>
    </xf>
    <xf numFmtId="16" fontId="45" fillId="21" borderId="16" xfId="34" applyNumberFormat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5" fillId="21" borderId="21" xfId="34" applyBorder="1" applyAlignment="1">
      <alignment/>
    </xf>
    <xf numFmtId="3" fontId="45" fillId="21" borderId="22" xfId="34" applyNumberForma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45" fillId="21" borderId="23" xfId="34" applyBorder="1" applyAlignment="1">
      <alignment horizontal="center" vertical="center" wrapText="1"/>
    </xf>
    <xf numFmtId="0" fontId="45" fillId="21" borderId="1" xfId="34" applyBorder="1" applyAlignment="1">
      <alignment horizontal="center" vertical="center" wrapText="1"/>
    </xf>
    <xf numFmtId="0" fontId="45" fillId="21" borderId="24" xfId="34" applyBorder="1" applyAlignment="1">
      <alignment horizontal="center" vertical="center" wrapText="1"/>
    </xf>
    <xf numFmtId="0" fontId="45" fillId="21" borderId="16" xfId="34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10" fontId="45" fillId="21" borderId="25" xfId="34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45" fillId="21" borderId="16" xfId="34" applyBorder="1" applyAlignment="1">
      <alignment horizontal="center"/>
    </xf>
    <xf numFmtId="0" fontId="59" fillId="0" borderId="0" xfId="0" applyFont="1" applyAlignment="1">
      <alignment/>
    </xf>
    <xf numFmtId="0" fontId="45" fillId="21" borderId="16" xfId="34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2" fontId="60" fillId="0" borderId="10" xfId="0" applyNumberFormat="1" applyFont="1" applyFill="1" applyBorder="1" applyAlignment="1">
      <alignment horizontal="center"/>
    </xf>
    <xf numFmtId="2" fontId="61" fillId="0" borderId="10" xfId="0" applyNumberFormat="1" applyFont="1" applyFill="1" applyBorder="1" applyAlignment="1">
      <alignment horizontal="center"/>
    </xf>
    <xf numFmtId="2" fontId="61" fillId="0" borderId="30" xfId="0" applyNumberFormat="1" applyFont="1" applyFill="1" applyBorder="1" applyAlignment="1">
      <alignment horizontal="center"/>
    </xf>
    <xf numFmtId="0" fontId="45" fillId="21" borderId="16" xfId="34" applyBorder="1" applyAlignment="1">
      <alignment horizontal="center"/>
    </xf>
    <xf numFmtId="0" fontId="45" fillId="21" borderId="16" xfId="34" applyBorder="1" applyAlignment="1">
      <alignment horizontal="center" vertical="center"/>
    </xf>
    <xf numFmtId="0" fontId="45" fillId="21" borderId="1" xfId="34" applyAlignment="1">
      <alignment horizontal="center" vertical="center"/>
    </xf>
    <xf numFmtId="0" fontId="45" fillId="21" borderId="1" xfId="34" applyAlignment="1">
      <alignment horizontal="center"/>
    </xf>
    <xf numFmtId="0" fontId="45" fillId="21" borderId="1" xfId="34" applyAlignment="1">
      <alignment/>
    </xf>
    <xf numFmtId="3" fontId="45" fillId="21" borderId="1" xfId="34" applyNumberFormat="1" applyAlignment="1">
      <alignment/>
    </xf>
    <xf numFmtId="0" fontId="45" fillId="21" borderId="1" xfId="34" applyNumberFormat="1" applyAlignment="1" applyProtection="1">
      <alignment/>
      <protection locked="0"/>
    </xf>
    <xf numFmtId="0" fontId="0" fillId="0" borderId="31" xfId="0" applyBorder="1" applyAlignment="1">
      <alignment/>
    </xf>
    <xf numFmtId="10" fontId="0" fillId="0" borderId="31" xfId="0" applyNumberFormat="1" applyBorder="1" applyAlignment="1">
      <alignment/>
    </xf>
    <xf numFmtId="0" fontId="45" fillId="21" borderId="32" xfId="34" applyBorder="1" applyAlignment="1">
      <alignment/>
    </xf>
    <xf numFmtId="3" fontId="45" fillId="21" borderId="33" xfId="34" applyNumberFormat="1" applyBorder="1" applyAlignment="1">
      <alignment/>
    </xf>
    <xf numFmtId="10" fontId="45" fillId="21" borderId="34" xfId="34" applyNumberFormat="1" applyBorder="1" applyAlignment="1">
      <alignment/>
    </xf>
    <xf numFmtId="0" fontId="45" fillId="21" borderId="1" xfId="34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1" xfId="0" applyNumberFormat="1" applyBorder="1" applyAlignment="1">
      <alignment/>
    </xf>
    <xf numFmtId="10" fontId="0" fillId="0" borderId="31" xfId="0" applyNumberFormat="1" applyFont="1" applyBorder="1" applyAlignment="1">
      <alignment/>
    </xf>
    <xf numFmtId="10" fontId="45" fillId="21" borderId="1" xfId="34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45" fillId="21" borderId="1" xfId="34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0" fontId="45" fillId="21" borderId="1" xfId="34" applyAlignment="1">
      <alignment horizontal="center"/>
    </xf>
    <xf numFmtId="10" fontId="59" fillId="0" borderId="0" xfId="0" applyNumberFormat="1" applyFont="1" applyAlignment="1">
      <alignment/>
    </xf>
    <xf numFmtId="0" fontId="45" fillId="21" borderId="1" xfId="34" applyAlignment="1">
      <alignment horizontal="center"/>
    </xf>
    <xf numFmtId="10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45" fillId="21" borderId="32" xfId="34" applyBorder="1" applyAlignment="1">
      <alignment horizontal="center" vertical="center" wrapText="1"/>
    </xf>
    <xf numFmtId="0" fontId="45" fillId="21" borderId="33" xfId="34" applyBorder="1" applyAlignment="1">
      <alignment horizontal="center" vertical="center" wrapText="1"/>
    </xf>
    <xf numFmtId="0" fontId="45" fillId="21" borderId="34" xfId="34" applyBorder="1" applyAlignment="1">
      <alignment horizontal="center" vertical="center" wrapText="1"/>
    </xf>
    <xf numFmtId="10" fontId="0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2" fontId="61" fillId="0" borderId="39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0" fontId="45" fillId="21" borderId="1" xfId="34" applyAlignment="1">
      <alignment horizontal="center"/>
    </xf>
    <xf numFmtId="2" fontId="60" fillId="0" borderId="30" xfId="0" applyNumberFormat="1" applyFont="1" applyFill="1" applyBorder="1" applyAlignment="1">
      <alignment horizontal="center"/>
    </xf>
    <xf numFmtId="0" fontId="45" fillId="21" borderId="1" xfId="34" applyAlignment="1">
      <alignment horizontal="center"/>
    </xf>
    <xf numFmtId="2" fontId="60" fillId="0" borderId="37" xfId="0" applyNumberFormat="1" applyFont="1" applyFill="1" applyBorder="1" applyAlignment="1">
      <alignment horizontal="center"/>
    </xf>
    <xf numFmtId="2" fontId="60" fillId="0" borderId="38" xfId="0" applyNumberFormat="1" applyFont="1" applyFill="1" applyBorder="1" applyAlignment="1">
      <alignment horizontal="center"/>
    </xf>
    <xf numFmtId="2" fontId="61" fillId="0" borderId="40" xfId="0" applyNumberFormat="1" applyFont="1" applyFill="1" applyBorder="1" applyAlignment="1">
      <alignment horizontal="center"/>
    </xf>
    <xf numFmtId="2" fontId="60" fillId="0" borderId="41" xfId="0" applyNumberFormat="1" applyFont="1" applyFill="1" applyBorder="1" applyAlignment="1">
      <alignment horizontal="center"/>
    </xf>
    <xf numFmtId="0" fontId="45" fillId="21" borderId="42" xfId="34" applyBorder="1" applyAlignment="1">
      <alignment horizontal="center" vertical="center"/>
    </xf>
    <xf numFmtId="0" fontId="45" fillId="21" borderId="43" xfId="34" applyBorder="1" applyAlignment="1">
      <alignment horizontal="center" vertical="center"/>
    </xf>
    <xf numFmtId="0" fontId="45" fillId="21" borderId="44" xfId="34" applyBorder="1" applyAlignment="1">
      <alignment horizontal="center" vertical="center"/>
    </xf>
    <xf numFmtId="0" fontId="45" fillId="21" borderId="45" xfId="34" applyBorder="1" applyAlignment="1">
      <alignment horizontal="center" vertical="center"/>
    </xf>
    <xf numFmtId="0" fontId="45" fillId="21" borderId="46" xfId="34" applyBorder="1" applyAlignment="1">
      <alignment horizontal="center" vertical="center"/>
    </xf>
    <xf numFmtId="0" fontId="45" fillId="21" borderId="47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5" fillId="21" borderId="48" xfId="34" applyBorder="1" applyAlignment="1">
      <alignment horizontal="center" vertical="center"/>
    </xf>
    <xf numFmtId="0" fontId="45" fillId="21" borderId="49" xfId="34" applyBorder="1" applyAlignment="1">
      <alignment horizontal="center" vertical="center"/>
    </xf>
    <xf numFmtId="0" fontId="45" fillId="21" borderId="50" xfId="34" applyBorder="1" applyAlignment="1">
      <alignment horizontal="center" vertical="center"/>
    </xf>
    <xf numFmtId="0" fontId="45" fillId="21" borderId="51" xfId="34" applyBorder="1" applyAlignment="1">
      <alignment horizontal="center" vertical="center"/>
    </xf>
    <xf numFmtId="0" fontId="45" fillId="21" borderId="46" xfId="34" applyBorder="1" applyAlignment="1">
      <alignment horizontal="center" vertical="center" wrapText="1"/>
    </xf>
    <xf numFmtId="0" fontId="45" fillId="21" borderId="16" xfId="34" applyBorder="1" applyAlignment="1">
      <alignment horizontal="center" vertical="center" wrapText="1"/>
    </xf>
    <xf numFmtId="0" fontId="45" fillId="21" borderId="47" xfId="34" applyBorder="1" applyAlignment="1">
      <alignment horizontal="center" vertical="center" wrapText="1"/>
    </xf>
    <xf numFmtId="0" fontId="45" fillId="21" borderId="52" xfId="34" applyBorder="1" applyAlignment="1">
      <alignment horizontal="center" vertical="center" wrapText="1"/>
    </xf>
    <xf numFmtId="0" fontId="45" fillId="21" borderId="53" xfId="34" applyBorder="1" applyAlignment="1">
      <alignment horizontal="center" vertical="center" wrapText="1"/>
    </xf>
    <xf numFmtId="0" fontId="45" fillId="21" borderId="54" xfId="34" applyBorder="1" applyAlignment="1">
      <alignment horizontal="center" vertical="center" wrapText="1"/>
    </xf>
    <xf numFmtId="0" fontId="45" fillId="21" borderId="55" xfId="34" applyBorder="1" applyAlignment="1">
      <alignment horizontal="center" vertical="center"/>
    </xf>
    <xf numFmtId="0" fontId="45" fillId="21" borderId="56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5" fillId="21" borderId="16" xfId="34" applyBorder="1" applyAlignment="1">
      <alignment horizontal="center" vertical="center"/>
    </xf>
    <xf numFmtId="0" fontId="45" fillId="21" borderId="57" xfId="34" applyBorder="1" applyAlignment="1">
      <alignment horizontal="center"/>
    </xf>
    <xf numFmtId="0" fontId="45" fillId="21" borderId="18" xfId="34" applyBorder="1" applyAlignment="1">
      <alignment horizontal="center"/>
    </xf>
    <xf numFmtId="0" fontId="45" fillId="21" borderId="58" xfId="34" applyBorder="1" applyAlignment="1">
      <alignment horizontal="center"/>
    </xf>
    <xf numFmtId="0" fontId="45" fillId="21" borderId="1" xfId="34" applyAlignment="1">
      <alignment horizontal="center"/>
    </xf>
    <xf numFmtId="0" fontId="45" fillId="21" borderId="59" xfId="34" applyBorder="1" applyAlignment="1">
      <alignment horizontal="center"/>
    </xf>
    <xf numFmtId="0" fontId="45" fillId="21" borderId="60" xfId="34" applyBorder="1" applyAlignment="1">
      <alignment horizontal="center"/>
    </xf>
    <xf numFmtId="0" fontId="45" fillId="21" borderId="61" xfId="34" applyBorder="1" applyAlignment="1">
      <alignment horizontal="center"/>
    </xf>
    <xf numFmtId="0" fontId="45" fillId="21" borderId="46" xfId="34" applyBorder="1" applyAlignment="1">
      <alignment horizontal="center"/>
    </xf>
    <xf numFmtId="0" fontId="45" fillId="21" borderId="16" xfId="34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OCURRENCIA HISTORICA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1985-2023</a:t>
            </a:r>
          </a:p>
        </c:rich>
      </c:tx>
      <c:layout>
        <c:manualLayout>
          <c:xMode val="factor"/>
          <c:yMode val="factor"/>
          <c:x val="-0.01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7975"/>
          <c:w val="0.928"/>
          <c:h val="0.75925"/>
        </c:manualLayout>
      </c:layout>
      <c:areaChart>
        <c:grouping val="stacked"/>
        <c:varyColors val="0"/>
        <c:ser>
          <c:idx val="0"/>
          <c:order val="0"/>
          <c:tx>
            <c:v>1985/2022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Historico!$A$10:$A$21</c:f>
              <c:strCache/>
            </c:strRef>
          </c:cat>
          <c:val>
            <c:numRef>
              <c:f>Historico!$AR$10:$AR$21</c:f>
              <c:numCache/>
            </c:numRef>
          </c:val>
        </c:ser>
        <c:ser>
          <c:idx val="1"/>
          <c:order val="1"/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Historico!$A$10:$A$21</c:f>
              <c:strCache/>
            </c:strRef>
          </c:cat>
          <c:val>
            <c:numRef>
              <c:f>'Historico por Region'!$A$2</c:f>
              <c:numCache>
                <c:ptCount val="1"/>
                <c:pt idx="0">
                  <c:v>0</c:v>
                </c:pt>
              </c:numCache>
            </c:numRef>
          </c:val>
        </c:ser>
        <c:axId val="2190298"/>
        <c:axId val="43196411"/>
      </c:areaChart>
      <c:catAx>
        <c:axId val="219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96411"/>
        <c:crosses val="autoZero"/>
        <c:auto val="1"/>
        <c:lblOffset val="100"/>
        <c:tickLblSkip val="1"/>
        <c:noMultiLvlLbl val="0"/>
      </c:catAx>
      <c:valAx>
        <c:axId val="43196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Incendios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298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Temporada 2022 - 2023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58"/>
          <c:w val="0.880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Historico!$AW$10:$AW$21</c:f>
              <c:strCache/>
            </c:strRef>
          </c:cat>
          <c:val>
            <c:numRef>
              <c:f>Historico!$AX$10:$AX$21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Historico!$AW$10:$AW$21</c:f>
              <c:strCache/>
            </c:strRef>
          </c:cat>
          <c:val>
            <c:numRef>
              <c:f>Historico!$AY$10:$AY$21</c:f>
              <c:numCache/>
            </c:numRef>
          </c:val>
        </c:ser>
        <c:axId val="9248364"/>
        <c:axId val="10919981"/>
      </c:barChart>
      <c:catAx>
        <c:axId val="924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9981"/>
        <c:crosses val="autoZero"/>
        <c:auto val="1"/>
        <c:lblOffset val="100"/>
        <c:tickLblSkip val="1"/>
        <c:noMultiLvlLbl val="0"/>
      </c:catAx>
      <c:valAx>
        <c:axId val="1091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6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8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5"/>
          <c:w val="0.224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Temporada 2022-2023
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98"/>
          <c:w val="0.862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Historico!$BE$10:$BE$21</c:f>
              <c:strCache/>
            </c:strRef>
          </c:cat>
          <c:val>
            <c:numRef>
              <c:f>Historico!$BF$10:$BF$21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Historico!$BE$10:$BE$21</c:f>
              <c:strCache/>
            </c:strRef>
          </c:cat>
          <c:val>
            <c:numRef>
              <c:f>Historico!$BG$10:$BG$21</c:f>
              <c:numCache/>
            </c:numRef>
          </c:val>
        </c:ser>
        <c:axId val="12103230"/>
        <c:axId val="40837535"/>
      </c:barChart>
      <c:catAx>
        <c:axId val="1210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7535"/>
        <c:crosses val="autoZero"/>
        <c:auto val="1"/>
        <c:lblOffset val="100"/>
        <c:tickLblSkip val="1"/>
        <c:noMultiLvlLbl val="0"/>
      </c:catAx>
      <c:valAx>
        <c:axId val="4083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0425"/>
          <c:w val="0.55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Ocurrencia Nacional por Mes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1985/2011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1985/2011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'Historico por Region'!$A$10:$A$21</c:f>
              <c:strCache/>
            </c:strRef>
          </c:cat>
          <c:val>
            <c:numRef>
              <c:f>'Historico por Region'!$S$10:$S$21</c:f>
              <c:numCache/>
            </c:numRef>
          </c:val>
        </c:ser>
        <c:axId val="19506000"/>
        <c:axId val="36482129"/>
      </c:areaChart>
      <c:catAx>
        <c:axId val="19506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2129"/>
        <c:crosses val="autoZero"/>
        <c:auto val="1"/>
        <c:lblOffset val="100"/>
        <c:tickLblSkip val="7"/>
        <c:noMultiLvlLbl val="0"/>
      </c:catAx>
      <c:valAx>
        <c:axId val="36482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Incidencia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06000"/>
        <c:crossesAt val="1"/>
        <c:crossBetween val="midCat"/>
        <c:dispUnits/>
      </c:valAx>
      <c:spPr>
        <a:gradFill rotWithShape="1">
          <a:gsLst>
            <a:gs pos="0">
              <a:srgbClr val="C2C27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25</xdr:row>
      <xdr:rowOff>38100</xdr:rowOff>
    </xdr:from>
    <xdr:to>
      <xdr:col>25</xdr:col>
      <xdr:colOff>9525</xdr:colOff>
      <xdr:row>47</xdr:row>
      <xdr:rowOff>0</xdr:rowOff>
    </xdr:to>
    <xdr:graphicFrame>
      <xdr:nvGraphicFramePr>
        <xdr:cNvPr id="1" name="Gráfico 1"/>
        <xdr:cNvGraphicFramePr/>
      </xdr:nvGraphicFramePr>
      <xdr:xfrm>
        <a:off x="4314825" y="5648325"/>
        <a:ext cx="9486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495300</xdr:colOff>
      <xdr:row>23</xdr:row>
      <xdr:rowOff>66675</xdr:rowOff>
    </xdr:from>
    <xdr:to>
      <xdr:col>57</xdr:col>
      <xdr:colOff>28575</xdr:colOff>
      <xdr:row>45</xdr:row>
      <xdr:rowOff>47625</xdr:rowOff>
    </xdr:to>
    <xdr:graphicFrame>
      <xdr:nvGraphicFramePr>
        <xdr:cNvPr id="2" name="Gráfico 2"/>
        <xdr:cNvGraphicFramePr/>
      </xdr:nvGraphicFramePr>
      <xdr:xfrm>
        <a:off x="26870025" y="5353050"/>
        <a:ext cx="78676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0</xdr:colOff>
      <xdr:row>24</xdr:row>
      <xdr:rowOff>0</xdr:rowOff>
    </xdr:from>
    <xdr:to>
      <xdr:col>66</xdr:col>
      <xdr:colOff>371475</xdr:colOff>
      <xdr:row>45</xdr:row>
      <xdr:rowOff>66675</xdr:rowOff>
    </xdr:to>
    <xdr:graphicFrame>
      <xdr:nvGraphicFramePr>
        <xdr:cNvPr id="3" name="Gráfico 4"/>
        <xdr:cNvGraphicFramePr/>
      </xdr:nvGraphicFramePr>
      <xdr:xfrm>
        <a:off x="35804475" y="5448300"/>
        <a:ext cx="6896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104775</xdr:rowOff>
    </xdr:from>
    <xdr:to>
      <xdr:col>20</xdr:col>
      <xdr:colOff>0</xdr:colOff>
      <xdr:row>17</xdr:row>
      <xdr:rowOff>123825</xdr:rowOff>
    </xdr:to>
    <xdr:graphicFrame>
      <xdr:nvGraphicFramePr>
        <xdr:cNvPr id="1" name="Gráfico 1"/>
        <xdr:cNvGraphicFramePr/>
      </xdr:nvGraphicFramePr>
      <xdr:xfrm>
        <a:off x="11249025" y="106680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9"/>
  <sheetViews>
    <sheetView showGridLines="0" tabSelected="1" zoomScale="62" zoomScaleNormal="62" zoomScalePageLayoutView="0" workbookViewId="0" topLeftCell="A1">
      <selection activeCell="E3" sqref="E3"/>
    </sheetView>
  </sheetViews>
  <sheetFormatPr defaultColWidth="11.421875" defaultRowHeight="12.75"/>
  <cols>
    <col min="1" max="1" width="13.00390625" style="7" bestFit="1" customWidth="1"/>
    <col min="2" max="2" width="8.421875" style="7" bestFit="1" customWidth="1"/>
    <col min="3" max="4" width="7.28125" style="7" customWidth="1"/>
    <col min="5" max="5" width="8.421875" style="7" bestFit="1" customWidth="1"/>
    <col min="6" max="8" width="7.28125" style="7" customWidth="1"/>
    <col min="9" max="9" width="8.140625" style="7" bestFit="1" customWidth="1"/>
    <col min="10" max="11" width="7.28125" style="7" customWidth="1"/>
    <col min="12" max="15" width="8.421875" style="7" bestFit="1" customWidth="1"/>
    <col min="16" max="16" width="7.28125" style="7" customWidth="1"/>
    <col min="17" max="17" width="8.421875" style="7" bestFit="1" customWidth="1"/>
    <col min="18" max="18" width="8.140625" style="7" bestFit="1" customWidth="1"/>
    <col min="19" max="19" width="7.28125" style="7" customWidth="1"/>
    <col min="20" max="23" width="9.140625" style="7" bestFit="1" customWidth="1"/>
    <col min="24" max="24" width="7.28125" style="7" customWidth="1"/>
    <col min="25" max="25" width="9.140625" style="7" bestFit="1" customWidth="1"/>
    <col min="26" max="26" width="7.28125" style="7" customWidth="1"/>
    <col min="27" max="27" width="8.7109375" style="7" bestFit="1" customWidth="1"/>
    <col min="28" max="29" width="8.140625" style="7" bestFit="1" customWidth="1"/>
    <col min="30" max="30" width="7.421875" style="7" customWidth="1"/>
    <col min="31" max="34" width="8.140625" style="7" bestFit="1" customWidth="1"/>
    <col min="35" max="38" width="7.28125" style="7" customWidth="1"/>
    <col min="39" max="40" width="7.57421875" style="7" customWidth="1"/>
    <col min="41" max="41" width="12.8515625" style="7" customWidth="1"/>
    <col min="42" max="42" width="16.421875" style="7" customWidth="1"/>
    <col min="43" max="43" width="1.421875" style="7" customWidth="1"/>
    <col min="44" max="44" width="13.28125" style="7" customWidth="1"/>
    <col min="45" max="45" width="1.8515625" style="7" customWidth="1"/>
    <col min="46" max="46" width="17.57421875" style="7" customWidth="1"/>
    <col min="47" max="47" width="8.7109375" style="7" customWidth="1"/>
    <col min="48" max="48" width="7.421875" style="7" customWidth="1"/>
    <col min="49" max="49" width="12.57421875" style="7" customWidth="1"/>
    <col min="50" max="50" width="15.00390625" style="7" customWidth="1"/>
    <col min="51" max="51" width="17.57421875" style="7" customWidth="1"/>
    <col min="52" max="52" width="13.421875" style="7" bestFit="1" customWidth="1"/>
    <col min="53" max="53" width="13.28125" style="7" customWidth="1"/>
    <col min="54" max="57" width="11.421875" style="7" customWidth="1"/>
    <col min="58" max="58" width="16.421875" style="7" customWidth="1"/>
    <col min="59" max="59" width="15.140625" style="7" customWidth="1"/>
    <col min="60" max="60" width="14.140625" style="7" customWidth="1"/>
    <col min="61" max="16384" width="11.421875" style="7" customWidth="1"/>
  </cols>
  <sheetData>
    <row r="1" spans="1:49" ht="12.75">
      <c r="A1" s="23" t="s">
        <v>27</v>
      </c>
      <c r="AW1" s="23" t="s">
        <v>27</v>
      </c>
    </row>
    <row r="2" spans="1:49" ht="12.75">
      <c r="A2" s="23" t="s">
        <v>118</v>
      </c>
      <c r="R2" s="21"/>
      <c r="AW2" s="23" t="s">
        <v>118</v>
      </c>
    </row>
    <row r="3" spans="1:49" ht="12.75">
      <c r="A3" s="23" t="s">
        <v>147</v>
      </c>
      <c r="AW3" s="23" t="s">
        <v>147</v>
      </c>
    </row>
    <row r="5" spans="1:42" ht="15.75">
      <c r="A5" s="114" t="s">
        <v>103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</row>
    <row r="6" spans="1:46" ht="15.75">
      <c r="A6" s="114" t="s">
        <v>148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R6" s="13"/>
      <c r="AS6" s="13"/>
      <c r="AT6" s="13"/>
    </row>
    <row r="8" spans="1:61" ht="18" customHeight="1">
      <c r="A8" s="111" t="s">
        <v>25</v>
      </c>
      <c r="B8" s="108" t="s">
        <v>104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19" t="s">
        <v>152</v>
      </c>
      <c r="AP8" s="121" t="s">
        <v>153</v>
      </c>
      <c r="AR8" s="123" t="s">
        <v>154</v>
      </c>
      <c r="AS8" s="14"/>
      <c r="AT8" s="123" t="s">
        <v>155</v>
      </c>
      <c r="AW8" s="115" t="s">
        <v>105</v>
      </c>
      <c r="AX8" s="116"/>
      <c r="AY8" s="116"/>
      <c r="AZ8" s="116"/>
      <c r="BA8" s="117"/>
      <c r="BE8" s="111" t="s">
        <v>105</v>
      </c>
      <c r="BF8" s="112"/>
      <c r="BG8" s="112"/>
      <c r="BH8" s="112"/>
      <c r="BI8" s="113"/>
    </row>
    <row r="9" spans="1:61" ht="41.25" customHeight="1">
      <c r="A9" s="118"/>
      <c r="B9" s="25" t="s">
        <v>60</v>
      </c>
      <c r="C9" s="25" t="s">
        <v>61</v>
      </c>
      <c r="D9" s="25" t="s">
        <v>62</v>
      </c>
      <c r="E9" s="25" t="s">
        <v>63</v>
      </c>
      <c r="F9" s="25" t="s">
        <v>64</v>
      </c>
      <c r="G9" s="25" t="s">
        <v>65</v>
      </c>
      <c r="H9" s="25" t="s">
        <v>66</v>
      </c>
      <c r="I9" s="25" t="s">
        <v>67</v>
      </c>
      <c r="J9" s="25" t="s">
        <v>68</v>
      </c>
      <c r="K9" s="25" t="s">
        <v>69</v>
      </c>
      <c r="L9" s="25" t="s">
        <v>70</v>
      </c>
      <c r="M9" s="25" t="s">
        <v>71</v>
      </c>
      <c r="N9" s="25" t="s">
        <v>72</v>
      </c>
      <c r="O9" s="25" t="s">
        <v>73</v>
      </c>
      <c r="P9" s="25" t="s">
        <v>74</v>
      </c>
      <c r="Q9" s="25" t="s">
        <v>75</v>
      </c>
      <c r="R9" s="25" t="s">
        <v>76</v>
      </c>
      <c r="S9" s="26" t="s">
        <v>77</v>
      </c>
      <c r="T9" s="26" t="s">
        <v>78</v>
      </c>
      <c r="U9" s="26" t="s">
        <v>79</v>
      </c>
      <c r="V9" s="26" t="s">
        <v>80</v>
      </c>
      <c r="W9" s="26" t="s">
        <v>81</v>
      </c>
      <c r="X9" s="26" t="s">
        <v>82</v>
      </c>
      <c r="Y9" s="26" t="s">
        <v>83</v>
      </c>
      <c r="Z9" s="26" t="s">
        <v>84</v>
      </c>
      <c r="AA9" s="26" t="s">
        <v>86</v>
      </c>
      <c r="AB9" s="26" t="s">
        <v>102</v>
      </c>
      <c r="AC9" s="26" t="s">
        <v>106</v>
      </c>
      <c r="AD9" s="26" t="s">
        <v>108</v>
      </c>
      <c r="AE9" s="26" t="s">
        <v>115</v>
      </c>
      <c r="AF9" s="26" t="s">
        <v>116</v>
      </c>
      <c r="AG9" s="26" t="s">
        <v>120</v>
      </c>
      <c r="AH9" s="26" t="s">
        <v>122</v>
      </c>
      <c r="AI9" s="26" t="s">
        <v>128</v>
      </c>
      <c r="AJ9" s="26" t="s">
        <v>133</v>
      </c>
      <c r="AK9" s="26" t="s">
        <v>139</v>
      </c>
      <c r="AL9" s="26" t="s">
        <v>143</v>
      </c>
      <c r="AM9" s="26" t="s">
        <v>145</v>
      </c>
      <c r="AN9" s="26" t="s">
        <v>151</v>
      </c>
      <c r="AO9" s="120"/>
      <c r="AP9" s="122"/>
      <c r="AR9" s="124"/>
      <c r="AS9" s="14"/>
      <c r="AT9" s="124"/>
      <c r="AW9" s="94" t="s">
        <v>98</v>
      </c>
      <c r="AX9" s="95" t="s">
        <v>156</v>
      </c>
      <c r="AY9" s="95" t="s">
        <v>157</v>
      </c>
      <c r="AZ9" s="95" t="s">
        <v>99</v>
      </c>
      <c r="BA9" s="96" t="s">
        <v>101</v>
      </c>
      <c r="BE9" s="37" t="s">
        <v>98</v>
      </c>
      <c r="BF9" s="95" t="s">
        <v>156</v>
      </c>
      <c r="BG9" s="95" t="s">
        <v>157</v>
      </c>
      <c r="BH9" s="38" t="s">
        <v>99</v>
      </c>
      <c r="BI9" s="39" t="s">
        <v>101</v>
      </c>
    </row>
    <row r="10" spans="1:63" ht="19.5" customHeight="1">
      <c r="A10" s="31" t="s">
        <v>13</v>
      </c>
      <c r="B10" s="12">
        <f>+'1985'!N10</f>
        <v>0</v>
      </c>
      <c r="C10" s="12">
        <f>+'1986'!N10</f>
        <v>0</v>
      </c>
      <c r="D10" s="12">
        <f>+'1987'!N10</f>
        <v>0</v>
      </c>
      <c r="E10" s="12">
        <f>+'1988'!N10</f>
        <v>0</v>
      </c>
      <c r="F10" s="12">
        <f>+'1989'!N10</f>
        <v>0</v>
      </c>
      <c r="G10" s="12">
        <f>+'1990'!N10</f>
        <v>0</v>
      </c>
      <c r="H10" s="12">
        <f>+'1991'!N10</f>
        <v>0</v>
      </c>
      <c r="I10" s="12">
        <f>+'1992'!N10</f>
        <v>0</v>
      </c>
      <c r="J10" s="12">
        <f>+'1993'!N10</f>
        <v>0</v>
      </c>
      <c r="K10" s="12">
        <f>+'1994'!N10</f>
        <v>0</v>
      </c>
      <c r="L10" s="12">
        <f>+'1995'!N10</f>
        <v>0</v>
      </c>
      <c r="M10" s="12">
        <f>+'1996'!N10</f>
        <v>0</v>
      </c>
      <c r="N10" s="12">
        <f>+'1997'!N10</f>
        <v>0</v>
      </c>
      <c r="O10" s="12">
        <f>+'1998'!N10</f>
        <v>0</v>
      </c>
      <c r="P10" s="12">
        <f>+'1999'!N10</f>
        <v>0</v>
      </c>
      <c r="Q10" s="12">
        <f>+'2000'!N10</f>
        <v>0</v>
      </c>
      <c r="R10" s="12">
        <f>+'2001'!N10</f>
        <v>0</v>
      </c>
      <c r="S10" s="12">
        <f>+'2002'!N10</f>
        <v>0</v>
      </c>
      <c r="T10" s="12">
        <f>+'2003'!N10</f>
        <v>10</v>
      </c>
      <c r="U10" s="12">
        <f>+'2004'!N10</f>
        <v>0</v>
      </c>
      <c r="V10" s="12">
        <f>+'2005'!N10</f>
        <v>4</v>
      </c>
      <c r="W10" s="12">
        <f>+'2006'!N10</f>
        <v>3</v>
      </c>
      <c r="X10" s="12">
        <f>+'2007'!N10</f>
        <v>1</v>
      </c>
      <c r="Y10" s="12">
        <f>+'2008'!N10</f>
        <v>6</v>
      </c>
      <c r="Z10" s="27">
        <f>+'2009'!N10</f>
        <v>0</v>
      </c>
      <c r="AA10" s="27">
        <f>+'2010'!N10</f>
        <v>4</v>
      </c>
      <c r="AB10" s="12">
        <f>+'2011'!N10</f>
        <v>0</v>
      </c>
      <c r="AC10" s="28">
        <v>1</v>
      </c>
      <c r="AD10" s="29">
        <v>6</v>
      </c>
      <c r="AE10" s="42">
        <v>3</v>
      </c>
      <c r="AF10" s="42">
        <v>2</v>
      </c>
      <c r="AG10" s="42">
        <v>21</v>
      </c>
      <c r="AH10" s="42">
        <v>6</v>
      </c>
      <c r="AI10" s="42">
        <v>15</v>
      </c>
      <c r="AJ10" s="42">
        <v>9</v>
      </c>
      <c r="AK10" s="42">
        <v>10</v>
      </c>
      <c r="AL10" s="42">
        <v>21</v>
      </c>
      <c r="AM10" s="42">
        <v>24</v>
      </c>
      <c r="AN10" s="42">
        <v>7</v>
      </c>
      <c r="AO10" s="42">
        <f>SUM(B10:AN10)</f>
        <v>153</v>
      </c>
      <c r="AP10" s="42">
        <f>AVERAGE(B10:AN10)</f>
        <v>3.923076923076923</v>
      </c>
      <c r="AR10" s="35">
        <f>+AP10/$AP$22</f>
        <v>0.0006585120210723846</v>
      </c>
      <c r="AS10" s="15"/>
      <c r="AT10" s="42">
        <f>AVERAGE(AJ10:AN10)</f>
        <v>14.2</v>
      </c>
      <c r="AU10" s="8"/>
      <c r="AV10" s="8"/>
      <c r="AW10" s="92" t="s">
        <v>88</v>
      </c>
      <c r="AX10" s="93">
        <f aca="true" t="shared" si="0" ref="AX10:AX21">AVERAGE(AJ10:AN10)</f>
        <v>14.2</v>
      </c>
      <c r="AY10" s="93">
        <f aca="true" t="shared" si="1" ref="AY10:AY22">+AN10</f>
        <v>7</v>
      </c>
      <c r="AZ10" s="93">
        <f>+AY10-AX10</f>
        <v>-7.199999999999999</v>
      </c>
      <c r="BA10" s="104">
        <f>IF(AY10&gt;0,(AY10-AX10)*100/AX10,0)</f>
        <v>-50.70422535211267</v>
      </c>
      <c r="BE10" s="35" t="s">
        <v>94</v>
      </c>
      <c r="BF10" s="12">
        <f>+AX16</f>
        <v>1546.4</v>
      </c>
      <c r="BG10" s="12">
        <f>+AY16</f>
        <v>1730</v>
      </c>
      <c r="BH10" s="12">
        <f>+BG10-BF10</f>
        <v>183.5999999999999</v>
      </c>
      <c r="BI10" s="106">
        <f aca="true" t="shared" si="2" ref="BI10:BI22">IF(BG10&gt;0,(BG10-BF10)*100/BF10,0)</f>
        <v>11.872736678737708</v>
      </c>
      <c r="BK10" s="90">
        <f aca="true" t="shared" si="3" ref="BK10:BK22">+BF10/$BF$22</f>
        <v>0.21255773037167366</v>
      </c>
    </row>
    <row r="11" spans="1:63" ht="19.5" customHeight="1">
      <c r="A11" s="32" t="s">
        <v>14</v>
      </c>
      <c r="B11" s="9">
        <f>+'1985'!N11</f>
        <v>3</v>
      </c>
      <c r="C11" s="9">
        <f>+'1986'!N11</f>
        <v>1</v>
      </c>
      <c r="D11" s="9">
        <f>+'1987'!N11</f>
        <v>0</v>
      </c>
      <c r="E11" s="9">
        <f>+'1988'!N11</f>
        <v>0</v>
      </c>
      <c r="F11" s="9">
        <f>+'1989'!N11</f>
        <v>0</v>
      </c>
      <c r="G11" s="9">
        <f>+'1990'!N11</f>
        <v>0</v>
      </c>
      <c r="H11" s="9">
        <f>+'1991'!N11</f>
        <v>0</v>
      </c>
      <c r="I11" s="9">
        <f>+'1992'!N11</f>
        <v>0</v>
      </c>
      <c r="J11" s="9">
        <f>+'1993'!N11</f>
        <v>0</v>
      </c>
      <c r="K11" s="9">
        <f>+'1994'!N11</f>
        <v>0</v>
      </c>
      <c r="L11" s="9">
        <f>+'1995'!N11</f>
        <v>0</v>
      </c>
      <c r="M11" s="9">
        <f>+'1996'!N11</f>
        <v>0</v>
      </c>
      <c r="N11" s="9">
        <f>+'1997'!N11</f>
        <v>0</v>
      </c>
      <c r="O11" s="9">
        <f>+'1998'!N11</f>
        <v>0</v>
      </c>
      <c r="P11" s="9">
        <f>+'1999'!N11</f>
        <v>0</v>
      </c>
      <c r="Q11" s="9">
        <f>+'2000'!N11</f>
        <v>0</v>
      </c>
      <c r="R11" s="9">
        <f>+'2001'!N11</f>
        <v>0</v>
      </c>
      <c r="S11" s="9">
        <f>+'2002'!N11</f>
        <v>0</v>
      </c>
      <c r="T11" s="9">
        <f>+'2003'!N11</f>
        <v>4</v>
      </c>
      <c r="U11" s="9">
        <f>+'2004'!N11</f>
        <v>29</v>
      </c>
      <c r="V11" s="9">
        <f>+'2005'!N11</f>
        <v>6</v>
      </c>
      <c r="W11" s="9">
        <f>+'2006'!N11</f>
        <v>2</v>
      </c>
      <c r="X11" s="9">
        <f>+'2007'!N11</f>
        <v>1</v>
      </c>
      <c r="Y11" s="9">
        <f>+'2008'!N11</f>
        <v>6</v>
      </c>
      <c r="Z11" s="10">
        <f>+'2009'!N11</f>
        <v>1</v>
      </c>
      <c r="AA11" s="10">
        <f>+'2010'!N11</f>
        <v>3</v>
      </c>
      <c r="AB11" s="9">
        <f>+'2011'!N11</f>
        <v>6</v>
      </c>
      <c r="AC11" s="22">
        <v>0</v>
      </c>
      <c r="AD11" s="9">
        <v>3</v>
      </c>
      <c r="AE11" s="4">
        <v>9</v>
      </c>
      <c r="AF11" s="4">
        <v>11</v>
      </c>
      <c r="AG11" s="4">
        <v>14</v>
      </c>
      <c r="AH11" s="4">
        <v>18</v>
      </c>
      <c r="AI11" s="4">
        <v>7</v>
      </c>
      <c r="AJ11" s="4">
        <v>33</v>
      </c>
      <c r="AK11" s="4">
        <v>50</v>
      </c>
      <c r="AL11" s="4">
        <v>59</v>
      </c>
      <c r="AM11" s="4">
        <v>51</v>
      </c>
      <c r="AN11" s="4">
        <v>24</v>
      </c>
      <c r="AO11" s="4">
        <f aca="true" t="shared" si="4" ref="AO11:AO21">SUM(B11:AN11)</f>
        <v>341</v>
      </c>
      <c r="AP11" s="4">
        <f aca="true" t="shared" si="5" ref="AP11:AP21">AVERAGE(B11:AN11)</f>
        <v>8.743589743589743</v>
      </c>
      <c r="AR11" s="36">
        <f>+AP11/$AP$22</f>
        <v>0.0014676640469652492</v>
      </c>
      <c r="AS11" s="15"/>
      <c r="AT11" s="4">
        <f aca="true" t="shared" si="6" ref="AT11:AT21">AVERAGE(AJ11:AN11)</f>
        <v>43.4</v>
      </c>
      <c r="AU11" s="8"/>
      <c r="AV11" s="8"/>
      <c r="AW11" s="36" t="s">
        <v>89</v>
      </c>
      <c r="AX11" s="9">
        <f t="shared" si="0"/>
        <v>43.4</v>
      </c>
      <c r="AY11" s="9">
        <f t="shared" si="1"/>
        <v>24</v>
      </c>
      <c r="AZ11" s="9">
        <f>+AY11-AX11</f>
        <v>-19.4</v>
      </c>
      <c r="BA11" s="60">
        <f aca="true" t="shared" si="7" ref="BA11:BA21">IF(AY11&gt;0,(AY11-AX11)*100/AX11,0)</f>
        <v>-44.70046082949308</v>
      </c>
      <c r="BE11" s="36" t="s">
        <v>95</v>
      </c>
      <c r="BF11" s="9">
        <f>+AX17</f>
        <v>1388.2</v>
      </c>
      <c r="BG11" s="9">
        <f>+AY17</f>
        <v>1201</v>
      </c>
      <c r="BH11" s="9">
        <f>+BG11-BF11</f>
        <v>-187.20000000000005</v>
      </c>
      <c r="BI11" s="102">
        <f>IF(BG11&gt;0,(BG11-BF11)*100/BF11,0)</f>
        <v>-13.48508860394756</v>
      </c>
      <c r="BK11" s="90">
        <f t="shared" si="3"/>
        <v>0.19081262370793933</v>
      </c>
    </row>
    <row r="12" spans="1:63" ht="19.5" customHeight="1">
      <c r="A12" s="32" t="s">
        <v>15</v>
      </c>
      <c r="B12" s="9">
        <f>+'1985'!N12</f>
        <v>7</v>
      </c>
      <c r="C12" s="9">
        <f>+'1986'!N12</f>
        <v>0</v>
      </c>
      <c r="D12" s="9">
        <f>+'1987'!N12</f>
        <v>0</v>
      </c>
      <c r="E12" s="9">
        <f>+'1988'!N12</f>
        <v>0</v>
      </c>
      <c r="F12" s="9">
        <f>+'1989'!N12</f>
        <v>0</v>
      </c>
      <c r="G12" s="9">
        <f>+'1990'!N12</f>
        <v>0</v>
      </c>
      <c r="H12" s="9">
        <f>+'1991'!N12</f>
        <v>0</v>
      </c>
      <c r="I12" s="9">
        <f>+'1992'!N12</f>
        <v>0</v>
      </c>
      <c r="J12" s="9">
        <f>+'1993'!N12</f>
        <v>0</v>
      </c>
      <c r="K12" s="9">
        <f>+'1994'!N12</f>
        <v>0</v>
      </c>
      <c r="L12" s="9">
        <f>+'1995'!N12</f>
        <v>0</v>
      </c>
      <c r="M12" s="9">
        <f>+'1996'!N12</f>
        <v>0</v>
      </c>
      <c r="N12" s="9">
        <f>+'1997'!N12</f>
        <v>0</v>
      </c>
      <c r="O12" s="9">
        <f>+'1998'!N12</f>
        <v>0</v>
      </c>
      <c r="P12" s="9">
        <f>+'1999'!N12</f>
        <v>0</v>
      </c>
      <c r="Q12" s="9">
        <f>+'2000'!N12</f>
        <v>0</v>
      </c>
      <c r="R12" s="9">
        <f>+'2001'!N12</f>
        <v>0</v>
      </c>
      <c r="S12" s="9">
        <f>+'2002'!N12</f>
        <v>0</v>
      </c>
      <c r="T12" s="9">
        <f>+'2003'!N12</f>
        <v>4</v>
      </c>
      <c r="U12" s="9">
        <f>+'2004'!N12</f>
        <v>21</v>
      </c>
      <c r="V12" s="9">
        <f>+'2005'!N12</f>
        <v>14</v>
      </c>
      <c r="W12" s="9">
        <f>+'2006'!N12</f>
        <v>39</v>
      </c>
      <c r="X12" s="9">
        <f>+'2007'!N12</f>
        <v>11</v>
      </c>
      <c r="Y12" s="9">
        <f>+'2008'!N12</f>
        <v>27</v>
      </c>
      <c r="Z12" s="10">
        <f>+'2009'!N12</f>
        <v>37</v>
      </c>
      <c r="AA12" s="10">
        <f>+'2010'!N12</f>
        <v>53</v>
      </c>
      <c r="AB12" s="9">
        <f>+'2011'!N12</f>
        <v>28</v>
      </c>
      <c r="AC12" s="5">
        <v>15</v>
      </c>
      <c r="AD12" s="4">
        <v>35</v>
      </c>
      <c r="AE12" s="4">
        <v>59</v>
      </c>
      <c r="AF12" s="4">
        <v>30</v>
      </c>
      <c r="AG12" s="4">
        <v>44</v>
      </c>
      <c r="AH12" s="4">
        <v>140</v>
      </c>
      <c r="AI12" s="4">
        <v>45</v>
      </c>
      <c r="AJ12" s="4">
        <v>81</v>
      </c>
      <c r="AK12" s="4">
        <v>139</v>
      </c>
      <c r="AL12" s="4">
        <v>146</v>
      </c>
      <c r="AM12" s="4">
        <v>116</v>
      </c>
      <c r="AN12" s="4">
        <v>133</v>
      </c>
      <c r="AO12" s="4">
        <f t="shared" si="4"/>
        <v>1224</v>
      </c>
      <c r="AP12" s="4">
        <f t="shared" si="5"/>
        <v>31.384615384615383</v>
      </c>
      <c r="AR12" s="36">
        <f aca="true" t="shared" si="8" ref="AR12:AR21">+AP12/$AP$22</f>
        <v>0.005268096168579077</v>
      </c>
      <c r="AS12" s="15"/>
      <c r="AT12" s="4">
        <f t="shared" si="6"/>
        <v>123</v>
      </c>
      <c r="AU12" s="8"/>
      <c r="AV12" s="8"/>
      <c r="AW12" s="36" t="s">
        <v>90</v>
      </c>
      <c r="AX12" s="9">
        <f t="shared" si="0"/>
        <v>123</v>
      </c>
      <c r="AY12" s="9">
        <f t="shared" si="1"/>
        <v>133</v>
      </c>
      <c r="AZ12" s="9">
        <f aca="true" t="shared" si="9" ref="AZ12:AZ22">+AY12-AX12</f>
        <v>10</v>
      </c>
      <c r="BA12" s="61">
        <f t="shared" si="7"/>
        <v>8.130081300813009</v>
      </c>
      <c r="BE12" s="36" t="s">
        <v>96</v>
      </c>
      <c r="BF12" s="9">
        <f>+AX18</f>
        <v>1181.6</v>
      </c>
      <c r="BG12" s="9">
        <f aca="true" t="shared" si="10" ref="BF12:BG15">+AY18</f>
        <v>915</v>
      </c>
      <c r="BH12" s="9">
        <f aca="true" t="shared" si="11" ref="BH12:BH22">+BG12-BF12</f>
        <v>-266.5999999999999</v>
      </c>
      <c r="BI12" s="102">
        <f t="shared" si="2"/>
        <v>-22.5626269465132</v>
      </c>
      <c r="BK12" s="90">
        <f t="shared" si="3"/>
        <v>0.16241477897514847</v>
      </c>
    </row>
    <row r="13" spans="1:63" ht="19.5" customHeight="1">
      <c r="A13" s="32" t="s">
        <v>16</v>
      </c>
      <c r="B13" s="9">
        <f>+'1985'!N13</f>
        <v>5</v>
      </c>
      <c r="C13" s="9">
        <f>+'1986'!N13</f>
        <v>22</v>
      </c>
      <c r="D13" s="9">
        <f>+'1987'!N13</f>
        <v>87</v>
      </c>
      <c r="E13" s="9">
        <f>+'1988'!N13</f>
        <v>3</v>
      </c>
      <c r="F13" s="9">
        <f>+'1989'!N13</f>
        <v>106</v>
      </c>
      <c r="G13" s="9">
        <f>+'1990'!N13</f>
        <v>160</v>
      </c>
      <c r="H13" s="9">
        <f>+'1991'!N13</f>
        <v>53</v>
      </c>
      <c r="I13" s="9">
        <f>+'1992'!N13</f>
        <v>85</v>
      </c>
      <c r="J13" s="9">
        <f>+'1993'!N13</f>
        <v>50</v>
      </c>
      <c r="K13" s="9">
        <f>+'1994'!N13</f>
        <v>175</v>
      </c>
      <c r="L13" s="9">
        <f>+'1995'!N13</f>
        <v>48</v>
      </c>
      <c r="M13" s="9">
        <f>+'1996'!N13</f>
        <v>69</v>
      </c>
      <c r="N13" s="9">
        <f>+'1997'!N13</f>
        <v>143</v>
      </c>
      <c r="O13" s="9">
        <f>+'1998'!N13</f>
        <v>12</v>
      </c>
      <c r="P13" s="9">
        <f>+'1999'!N13</f>
        <v>429</v>
      </c>
      <c r="Q13" s="9">
        <f>+'2000'!N13</f>
        <v>235</v>
      </c>
      <c r="R13" s="9">
        <f>+'2001'!N13</f>
        <v>54</v>
      </c>
      <c r="S13" s="9">
        <f>+'2002'!N13</f>
        <v>123</v>
      </c>
      <c r="T13" s="9">
        <f>+'2003'!N13</f>
        <v>51</v>
      </c>
      <c r="U13" s="9">
        <f>+'2004'!N13</f>
        <v>131</v>
      </c>
      <c r="V13" s="9">
        <f>+'2005'!N13</f>
        <v>25</v>
      </c>
      <c r="W13" s="9">
        <f>+'2006'!N13</f>
        <v>105</v>
      </c>
      <c r="X13" s="9">
        <f>+'2007'!N13</f>
        <v>40</v>
      </c>
      <c r="Y13" s="9">
        <f>+'2008'!N13</f>
        <v>139</v>
      </c>
      <c r="Z13" s="10">
        <f>+'2009'!N13</f>
        <v>94</v>
      </c>
      <c r="AA13" s="10">
        <f>+'2010'!N13</f>
        <v>68</v>
      </c>
      <c r="AB13" s="9">
        <f>+'2011'!N13</f>
        <v>89</v>
      </c>
      <c r="AC13" s="5">
        <v>127</v>
      </c>
      <c r="AD13" s="4">
        <v>125</v>
      </c>
      <c r="AE13" s="4">
        <v>253</v>
      </c>
      <c r="AF13" s="4">
        <v>193</v>
      </c>
      <c r="AG13" s="4">
        <v>56</v>
      </c>
      <c r="AH13" s="4">
        <v>202</v>
      </c>
      <c r="AI13" s="4">
        <v>82</v>
      </c>
      <c r="AJ13" s="4">
        <v>140</v>
      </c>
      <c r="AK13" s="4">
        <v>359</v>
      </c>
      <c r="AL13" s="4">
        <v>441</v>
      </c>
      <c r="AM13" s="4">
        <v>348</v>
      </c>
      <c r="AN13" s="4">
        <v>322</v>
      </c>
      <c r="AO13" s="4">
        <f t="shared" si="4"/>
        <v>5249</v>
      </c>
      <c r="AP13" s="4">
        <f t="shared" si="5"/>
        <v>134.5897435897436</v>
      </c>
      <c r="AR13" s="36">
        <f>+AP13/$AP$22</f>
        <v>0.022591696722934294</v>
      </c>
      <c r="AS13" s="15"/>
      <c r="AT13" s="4">
        <f t="shared" si="6"/>
        <v>322</v>
      </c>
      <c r="AU13" s="8"/>
      <c r="AV13" s="8"/>
      <c r="AW13" s="36" t="s">
        <v>91</v>
      </c>
      <c r="AX13" s="9">
        <f t="shared" si="0"/>
        <v>322</v>
      </c>
      <c r="AY13" s="9">
        <f t="shared" si="1"/>
        <v>322</v>
      </c>
      <c r="AZ13" s="9">
        <f t="shared" si="9"/>
        <v>0</v>
      </c>
      <c r="BA13" s="61">
        <f t="shared" si="7"/>
        <v>0</v>
      </c>
      <c r="BE13" s="36" t="s">
        <v>97</v>
      </c>
      <c r="BF13" s="9">
        <f t="shared" si="10"/>
        <v>626.2</v>
      </c>
      <c r="BG13" s="9">
        <f t="shared" si="10"/>
        <v>514</v>
      </c>
      <c r="BH13" s="9">
        <f t="shared" si="11"/>
        <v>-112.20000000000005</v>
      </c>
      <c r="BI13" s="102">
        <f t="shared" si="2"/>
        <v>-17.91759821143405</v>
      </c>
      <c r="BK13" s="90">
        <f t="shared" si="3"/>
        <v>0.086073235100066</v>
      </c>
    </row>
    <row r="14" spans="1:63" ht="19.5" customHeight="1">
      <c r="A14" s="32" t="s">
        <v>17</v>
      </c>
      <c r="B14" s="9">
        <f>+'1985'!N14</f>
        <v>256</v>
      </c>
      <c r="C14" s="9">
        <f>+'1986'!N14</f>
        <v>324</v>
      </c>
      <c r="D14" s="9">
        <f>+'1987'!N14</f>
        <v>300</v>
      </c>
      <c r="E14" s="9">
        <f>+'1988'!N14</f>
        <v>218</v>
      </c>
      <c r="F14" s="9">
        <f>+'1989'!N14</f>
        <v>389</v>
      </c>
      <c r="G14" s="9">
        <f>+'1990'!N14</f>
        <v>375</v>
      </c>
      <c r="H14" s="9">
        <f>+'1991'!N14</f>
        <v>308</v>
      </c>
      <c r="I14" s="9">
        <f>+'1992'!N14</f>
        <v>377</v>
      </c>
      <c r="J14" s="9">
        <f>+'1993'!N14</f>
        <v>494</v>
      </c>
      <c r="K14" s="9">
        <f>+'1994'!N14</f>
        <v>504</v>
      </c>
      <c r="L14" s="9">
        <f>+'1995'!N14</f>
        <v>340</v>
      </c>
      <c r="M14" s="9">
        <f>+'1996'!N14</f>
        <v>388</v>
      </c>
      <c r="N14" s="9">
        <f>+'1997'!N14</f>
        <v>433</v>
      </c>
      <c r="O14" s="9">
        <f>+'1998'!N14</f>
        <v>144</v>
      </c>
      <c r="P14" s="9">
        <f>+'1999'!N14</f>
        <v>793</v>
      </c>
      <c r="Q14" s="9">
        <f>+'2000'!N14</f>
        <v>403</v>
      </c>
      <c r="R14" s="9">
        <f>+'2001'!N14</f>
        <v>293</v>
      </c>
      <c r="S14" s="9">
        <f>+'2002'!N14</f>
        <v>463</v>
      </c>
      <c r="T14" s="9">
        <f>+'2003'!N14</f>
        <v>339</v>
      </c>
      <c r="U14" s="9">
        <f>+'2004'!N14</f>
        <v>459</v>
      </c>
      <c r="V14" s="9">
        <f>+'2005'!N14</f>
        <v>295</v>
      </c>
      <c r="W14" s="9">
        <f>+'2006'!N14</f>
        <v>369</v>
      </c>
      <c r="X14" s="9">
        <f>+'2007'!N14</f>
        <v>403</v>
      </c>
      <c r="Y14" s="9">
        <f>+'2008'!N14</f>
        <v>594</v>
      </c>
      <c r="Z14" s="10">
        <f>+'2009'!N14</f>
        <v>456</v>
      </c>
      <c r="AA14" s="10">
        <f>+'2010'!N14</f>
        <v>242</v>
      </c>
      <c r="AB14" s="9">
        <f>+'2011'!N14</f>
        <v>344</v>
      </c>
      <c r="AC14" s="5">
        <v>501</v>
      </c>
      <c r="AD14" s="4">
        <v>518</v>
      </c>
      <c r="AE14" s="4">
        <v>606</v>
      </c>
      <c r="AF14" s="4">
        <v>570</v>
      </c>
      <c r="AG14" s="4">
        <v>297</v>
      </c>
      <c r="AH14" s="4">
        <v>702</v>
      </c>
      <c r="AI14" s="4">
        <v>538</v>
      </c>
      <c r="AJ14" s="4">
        <v>504</v>
      </c>
      <c r="AK14" s="4">
        <v>813</v>
      </c>
      <c r="AL14" s="4">
        <v>830</v>
      </c>
      <c r="AM14" s="4">
        <v>756</v>
      </c>
      <c r="AN14" s="4">
        <v>724</v>
      </c>
      <c r="AO14" s="4">
        <f t="shared" si="4"/>
        <v>17662</v>
      </c>
      <c r="AP14" s="4">
        <f t="shared" si="5"/>
        <v>452.87179487179486</v>
      </c>
      <c r="AR14" s="36">
        <f t="shared" si="8"/>
        <v>0.07601725043255202</v>
      </c>
      <c r="AS14" s="15"/>
      <c r="AT14" s="4">
        <f t="shared" si="6"/>
        <v>725.4</v>
      </c>
      <c r="AU14" s="8"/>
      <c r="AV14" s="8"/>
      <c r="AW14" s="36" t="s">
        <v>92</v>
      </c>
      <c r="AX14" s="9">
        <f t="shared" si="0"/>
        <v>725.4</v>
      </c>
      <c r="AY14" s="9">
        <f t="shared" si="1"/>
        <v>724</v>
      </c>
      <c r="AZ14" s="9">
        <f t="shared" si="9"/>
        <v>-1.3999999999999773</v>
      </c>
      <c r="BA14" s="60">
        <f t="shared" si="7"/>
        <v>-0.19299696719051246</v>
      </c>
      <c r="BE14" s="36" t="s">
        <v>100</v>
      </c>
      <c r="BF14" s="9">
        <f t="shared" si="10"/>
        <v>91.2</v>
      </c>
      <c r="BG14" s="9">
        <f t="shared" si="10"/>
        <v>83</v>
      </c>
      <c r="BH14" s="9">
        <f t="shared" si="11"/>
        <v>-8.200000000000003</v>
      </c>
      <c r="BI14" s="102">
        <f t="shared" si="2"/>
        <v>-8.99122807017544</v>
      </c>
      <c r="BK14" s="90">
        <f t="shared" si="3"/>
        <v>0.012535737849131298</v>
      </c>
    </row>
    <row r="15" spans="1:63" ht="19.5" customHeight="1">
      <c r="A15" s="32" t="s">
        <v>18</v>
      </c>
      <c r="B15" s="9">
        <f>+'1985'!N15</f>
        <v>986</v>
      </c>
      <c r="C15" s="9">
        <f>+'1986'!N15</f>
        <v>1111</v>
      </c>
      <c r="D15" s="9">
        <f>+'1987'!N15</f>
        <v>801</v>
      </c>
      <c r="E15" s="9">
        <f>+'1988'!N15</f>
        <v>938</v>
      </c>
      <c r="F15" s="9">
        <f>+'1989'!N15</f>
        <v>895</v>
      </c>
      <c r="G15" s="9">
        <f>+'1990'!N15</f>
        <v>591</v>
      </c>
      <c r="H15" s="9">
        <f>+'1991'!N15</f>
        <v>893</v>
      </c>
      <c r="I15" s="9">
        <f>+'1992'!N15</f>
        <v>671</v>
      </c>
      <c r="J15" s="9">
        <f>+'1993'!N15</f>
        <v>961</v>
      </c>
      <c r="K15" s="9">
        <f>+'1994'!N15</f>
        <v>990</v>
      </c>
      <c r="L15" s="9">
        <f>+'1995'!N15</f>
        <v>781</v>
      </c>
      <c r="M15" s="9">
        <f>+'1996'!N15</f>
        <v>1309</v>
      </c>
      <c r="N15" s="9">
        <f>+'1997'!N15</f>
        <v>827</v>
      </c>
      <c r="O15" s="9">
        <f>+'1998'!N15</f>
        <v>762</v>
      </c>
      <c r="P15" s="9">
        <f>+'1999'!N15</f>
        <v>1212</v>
      </c>
      <c r="Q15" s="9">
        <f>+'2000'!N15</f>
        <v>1087</v>
      </c>
      <c r="R15" s="9">
        <f>+'2001'!N15</f>
        <v>1008</v>
      </c>
      <c r="S15" s="9">
        <f>+'2002'!N15</f>
        <v>1569</v>
      </c>
      <c r="T15" s="9">
        <f>+'2003'!N15</f>
        <v>1025</v>
      </c>
      <c r="U15" s="9">
        <f>+'2004'!N15</f>
        <v>1094</v>
      </c>
      <c r="V15" s="9">
        <f>+'2005'!N15</f>
        <v>957</v>
      </c>
      <c r="W15" s="9">
        <f>+'2006'!N15</f>
        <v>775</v>
      </c>
      <c r="X15" s="9">
        <f>+'2007'!N15</f>
        <v>855</v>
      </c>
      <c r="Y15" s="9">
        <f>+'2008'!N15</f>
        <v>931</v>
      </c>
      <c r="Z15" s="10">
        <f>+'2009'!N15</f>
        <v>976</v>
      </c>
      <c r="AA15" s="10">
        <f>+'2010'!N15</f>
        <v>840</v>
      </c>
      <c r="AB15" s="9">
        <f>+'2011'!N15</f>
        <v>843</v>
      </c>
      <c r="AC15" s="5">
        <v>1309</v>
      </c>
      <c r="AD15" s="4">
        <v>611</v>
      </c>
      <c r="AE15" s="4">
        <v>1344</v>
      </c>
      <c r="AF15" s="4">
        <v>1283</v>
      </c>
      <c r="AG15" s="4">
        <v>915</v>
      </c>
      <c r="AH15" s="4">
        <v>975</v>
      </c>
      <c r="AI15" s="4">
        <v>993</v>
      </c>
      <c r="AJ15" s="4">
        <v>1047</v>
      </c>
      <c r="AK15" s="4">
        <v>1289</v>
      </c>
      <c r="AL15" s="4">
        <v>1094</v>
      </c>
      <c r="AM15" s="4">
        <v>1258</v>
      </c>
      <c r="AN15" s="4">
        <v>1314</v>
      </c>
      <c r="AO15" s="4">
        <f t="shared" si="4"/>
        <v>39120</v>
      </c>
      <c r="AP15" s="4">
        <f t="shared" si="5"/>
        <v>1003.0769230769231</v>
      </c>
      <c r="AR15" s="36">
        <f t="shared" si="8"/>
        <v>0.16837248538791952</v>
      </c>
      <c r="AS15" s="15"/>
      <c r="AT15" s="4">
        <f t="shared" si="6"/>
        <v>1200.4</v>
      </c>
      <c r="AU15" s="8"/>
      <c r="AV15" s="8"/>
      <c r="AW15" s="36" t="s">
        <v>93</v>
      </c>
      <c r="AX15" s="9">
        <f t="shared" si="0"/>
        <v>1200.4</v>
      </c>
      <c r="AY15" s="9">
        <f t="shared" si="1"/>
        <v>1314</v>
      </c>
      <c r="AZ15" s="9">
        <f t="shared" si="9"/>
        <v>113.59999999999991</v>
      </c>
      <c r="BA15" s="61">
        <f t="shared" si="7"/>
        <v>9.463512162612455</v>
      </c>
      <c r="BE15" s="36" t="s">
        <v>87</v>
      </c>
      <c r="BF15" s="9">
        <f t="shared" si="10"/>
        <v>13.2</v>
      </c>
      <c r="BG15" s="9">
        <f t="shared" si="10"/>
        <v>15</v>
      </c>
      <c r="BH15" s="9">
        <f t="shared" si="11"/>
        <v>1.8000000000000007</v>
      </c>
      <c r="BI15" s="102">
        <f t="shared" si="2"/>
        <v>13.636363636363642</v>
      </c>
      <c r="BK15" s="90">
        <f t="shared" si="3"/>
        <v>0.0018143831097426877</v>
      </c>
    </row>
    <row r="16" spans="1:63" ht="19.5" customHeight="1">
      <c r="A16" s="32" t="s">
        <v>19</v>
      </c>
      <c r="B16" s="9">
        <f>+'1985'!N16</f>
        <v>1286</v>
      </c>
      <c r="C16" s="9">
        <f>+'1986'!N16</f>
        <v>1809</v>
      </c>
      <c r="D16" s="9">
        <f>+'1987'!N16</f>
        <v>1599</v>
      </c>
      <c r="E16" s="9">
        <f>+'1988'!N16</f>
        <v>1351</v>
      </c>
      <c r="F16" s="9">
        <f>+'1989'!N16</f>
        <v>1225</v>
      </c>
      <c r="G16" s="9">
        <f>+'1990'!N16</f>
        <v>1155</v>
      </c>
      <c r="H16" s="9">
        <f>+'1991'!N16</f>
        <v>1313</v>
      </c>
      <c r="I16" s="9">
        <f>+'1992'!N16</f>
        <v>1556</v>
      </c>
      <c r="J16" s="9">
        <f>+'1993'!N16</f>
        <v>1665</v>
      </c>
      <c r="K16" s="9">
        <f>+'1994'!N16</f>
        <v>1667</v>
      </c>
      <c r="L16" s="9">
        <f>+'1995'!N16</f>
        <v>1341</v>
      </c>
      <c r="M16" s="9">
        <f>+'1996'!N16</f>
        <v>1803</v>
      </c>
      <c r="N16" s="9">
        <f>+'1997'!N16</f>
        <v>1231</v>
      </c>
      <c r="O16" s="9">
        <f>+'1998'!N16</f>
        <v>1465</v>
      </c>
      <c r="P16" s="9">
        <f>+'1999'!N16</f>
        <v>1579</v>
      </c>
      <c r="Q16" s="9">
        <f>+'2000'!N16</f>
        <v>1730</v>
      </c>
      <c r="R16" s="9">
        <f>+'2001'!N16</f>
        <v>1373</v>
      </c>
      <c r="S16" s="9">
        <f>+'2002'!N16</f>
        <v>2053</v>
      </c>
      <c r="T16" s="9">
        <f>+'2003'!N16</f>
        <v>1793</v>
      </c>
      <c r="U16" s="9">
        <f>+'2004'!N16</f>
        <v>1655</v>
      </c>
      <c r="V16" s="9">
        <f>+'2005'!N16</f>
        <v>1920</v>
      </c>
      <c r="W16" s="9">
        <f>+'2006'!N16</f>
        <v>1247</v>
      </c>
      <c r="X16" s="9">
        <f>+'2007'!N16</f>
        <v>1255</v>
      </c>
      <c r="Y16" s="9">
        <f>+'2008'!N16</f>
        <v>1816</v>
      </c>
      <c r="Z16" s="10">
        <f>+'2009'!N16</f>
        <v>1842</v>
      </c>
      <c r="AA16" s="10">
        <f>+'2010'!N16</f>
        <v>1205</v>
      </c>
      <c r="AB16" s="9">
        <f>+'2011'!N16</f>
        <v>1274</v>
      </c>
      <c r="AC16" s="5">
        <v>1270</v>
      </c>
      <c r="AD16" s="4">
        <v>1295</v>
      </c>
      <c r="AE16" s="4">
        <v>1475</v>
      </c>
      <c r="AF16" s="4">
        <v>1934</v>
      </c>
      <c r="AG16" s="4">
        <v>1453</v>
      </c>
      <c r="AH16" s="4">
        <v>1538</v>
      </c>
      <c r="AI16" s="4">
        <v>1549</v>
      </c>
      <c r="AJ16" s="4">
        <v>1718</v>
      </c>
      <c r="AK16" s="4">
        <v>1558</v>
      </c>
      <c r="AL16" s="4">
        <v>1488</v>
      </c>
      <c r="AM16" s="4">
        <v>1238</v>
      </c>
      <c r="AN16" s="4">
        <v>1730</v>
      </c>
      <c r="AO16" s="4">
        <f t="shared" si="4"/>
        <v>59454</v>
      </c>
      <c r="AP16" s="4">
        <f t="shared" si="5"/>
        <v>1524.4615384615386</v>
      </c>
      <c r="AR16" s="36">
        <f t="shared" si="8"/>
        <v>0.2558900241884808</v>
      </c>
      <c r="AS16" s="15"/>
      <c r="AT16" s="4">
        <f t="shared" si="6"/>
        <v>1546.4</v>
      </c>
      <c r="AU16" s="8"/>
      <c r="AV16" s="8"/>
      <c r="AW16" s="36" t="s">
        <v>94</v>
      </c>
      <c r="AX16" s="9">
        <f t="shared" si="0"/>
        <v>1546.4</v>
      </c>
      <c r="AY16" s="9">
        <f t="shared" si="1"/>
        <v>1730</v>
      </c>
      <c r="AZ16" s="9">
        <f t="shared" si="9"/>
        <v>183.5999999999999</v>
      </c>
      <c r="BA16" s="61">
        <f t="shared" si="7"/>
        <v>11.872736678737708</v>
      </c>
      <c r="BE16" s="36" t="s">
        <v>88</v>
      </c>
      <c r="BF16" s="9">
        <f aca="true" t="shared" si="12" ref="BF16:BF21">+AX10</f>
        <v>14.2</v>
      </c>
      <c r="BG16" s="9">
        <f aca="true" t="shared" si="13" ref="BG16:BG21">AY10</f>
        <v>7</v>
      </c>
      <c r="BH16" s="9">
        <f t="shared" si="11"/>
        <v>-7.199999999999999</v>
      </c>
      <c r="BI16" s="102">
        <f t="shared" si="2"/>
        <v>-50.70422535211267</v>
      </c>
      <c r="BK16" s="90">
        <f t="shared" si="3"/>
        <v>0.0019518363756322852</v>
      </c>
    </row>
    <row r="17" spans="1:63" ht="19.5" customHeight="1">
      <c r="A17" s="32" t="s">
        <v>20</v>
      </c>
      <c r="B17" s="9">
        <f>+'1985'!N17</f>
        <v>1490</v>
      </c>
      <c r="C17" s="9">
        <f>+'1986'!N17</f>
        <v>1156</v>
      </c>
      <c r="D17" s="9">
        <f>+'1987'!N17</f>
        <v>1274</v>
      </c>
      <c r="E17" s="9">
        <f>+'1988'!N17</f>
        <v>1430</v>
      </c>
      <c r="F17" s="9">
        <f>+'1989'!N17</f>
        <v>1172</v>
      </c>
      <c r="G17" s="9">
        <f>+'1990'!N17</f>
        <v>869</v>
      </c>
      <c r="H17" s="9">
        <f>+'1991'!N17</f>
        <v>1588</v>
      </c>
      <c r="I17" s="9">
        <f>+'1992'!N17</f>
        <v>1346</v>
      </c>
      <c r="J17" s="9">
        <f>+'1993'!N17</f>
        <v>1534</v>
      </c>
      <c r="K17" s="9">
        <f>+'1994'!N17</f>
        <v>1274</v>
      </c>
      <c r="L17" s="9">
        <f>+'1995'!N17</f>
        <v>1506</v>
      </c>
      <c r="M17" s="9">
        <f>+'1996'!N17</f>
        <v>1298</v>
      </c>
      <c r="N17" s="9">
        <f>+'1997'!N17</f>
        <v>1074</v>
      </c>
      <c r="O17" s="9">
        <f>+'1998'!N17</f>
        <v>1521</v>
      </c>
      <c r="P17" s="9">
        <f>+'1999'!N17</f>
        <v>1348</v>
      </c>
      <c r="Q17" s="9">
        <f>+'2000'!N17</f>
        <v>739</v>
      </c>
      <c r="R17" s="9">
        <f>+'2001'!N17</f>
        <v>1389</v>
      </c>
      <c r="S17" s="9">
        <f>+'2002'!N17</f>
        <v>1821</v>
      </c>
      <c r="T17" s="9">
        <f>+'2003'!N17</f>
        <v>2097</v>
      </c>
      <c r="U17" s="9">
        <f>+'2004'!N17</f>
        <v>1918</v>
      </c>
      <c r="V17" s="9">
        <f>+'2005'!N17</f>
        <v>1814</v>
      </c>
      <c r="W17" s="9">
        <f>+'2006'!N17</f>
        <v>1375</v>
      </c>
      <c r="X17" s="9">
        <f>+'2007'!N17</f>
        <v>1229</v>
      </c>
      <c r="Y17" s="9">
        <f>+'2008'!N17</f>
        <v>1853</v>
      </c>
      <c r="Z17" s="10">
        <f>+'2009'!N17</f>
        <v>1261</v>
      </c>
      <c r="AA17" s="10">
        <f>+'2010'!N17</f>
        <v>754</v>
      </c>
      <c r="AB17" s="9">
        <f>+'2011'!N17</f>
        <v>1255</v>
      </c>
      <c r="AC17" s="5">
        <v>1057</v>
      </c>
      <c r="AD17" s="4">
        <v>1184</v>
      </c>
      <c r="AE17" s="4">
        <v>1200</v>
      </c>
      <c r="AF17" s="4">
        <v>1903</v>
      </c>
      <c r="AG17" s="4">
        <v>1991</v>
      </c>
      <c r="AH17" s="4">
        <v>701</v>
      </c>
      <c r="AI17" s="4">
        <v>1398</v>
      </c>
      <c r="AJ17" s="4">
        <v>1505</v>
      </c>
      <c r="AK17" s="4">
        <v>1526</v>
      </c>
      <c r="AL17" s="4">
        <v>1061</v>
      </c>
      <c r="AM17" s="4">
        <v>1648</v>
      </c>
      <c r="AN17" s="4">
        <v>1201</v>
      </c>
      <c r="AO17" s="4">
        <f t="shared" si="4"/>
        <v>53760</v>
      </c>
      <c r="AP17" s="4">
        <f t="shared" si="5"/>
        <v>1378.4615384615386</v>
      </c>
      <c r="AR17" s="36">
        <f t="shared" si="8"/>
        <v>0.23138304740425752</v>
      </c>
      <c r="AS17" s="15"/>
      <c r="AT17" s="4">
        <f t="shared" si="6"/>
        <v>1388.2</v>
      </c>
      <c r="AU17" s="8"/>
      <c r="AV17" s="8"/>
      <c r="AW17" s="36" t="s">
        <v>95</v>
      </c>
      <c r="AX17" s="9">
        <f t="shared" si="0"/>
        <v>1388.2</v>
      </c>
      <c r="AY17" s="9">
        <f t="shared" si="1"/>
        <v>1201</v>
      </c>
      <c r="AZ17" s="9">
        <f t="shared" si="9"/>
        <v>-187.20000000000005</v>
      </c>
      <c r="BA17" s="60">
        <f t="shared" si="7"/>
        <v>-13.48508860394756</v>
      </c>
      <c r="BE17" s="36" t="s">
        <v>89</v>
      </c>
      <c r="BF17" s="9">
        <f t="shared" si="12"/>
        <v>43.4</v>
      </c>
      <c r="BG17" s="9">
        <f t="shared" si="13"/>
        <v>24</v>
      </c>
      <c r="BH17" s="9">
        <f t="shared" si="11"/>
        <v>-19.4</v>
      </c>
      <c r="BI17" s="102">
        <f t="shared" si="2"/>
        <v>-44.70046082949308</v>
      </c>
      <c r="BK17" s="90">
        <f t="shared" si="3"/>
        <v>0.005965471739608534</v>
      </c>
    </row>
    <row r="18" spans="1:63" ht="19.5" customHeight="1">
      <c r="A18" s="32" t="s">
        <v>21</v>
      </c>
      <c r="B18" s="9">
        <f>+'1985'!N18</f>
        <v>987</v>
      </c>
      <c r="C18" s="9">
        <f>+'1986'!N18</f>
        <v>860</v>
      </c>
      <c r="D18" s="9">
        <f>+'1987'!N18</f>
        <v>1006</v>
      </c>
      <c r="E18" s="9">
        <f>+'1988'!N18</f>
        <v>802</v>
      </c>
      <c r="F18" s="9">
        <f>+'1989'!N18</f>
        <v>952</v>
      </c>
      <c r="G18" s="9">
        <f>+'1990'!N18</f>
        <v>831</v>
      </c>
      <c r="H18" s="9">
        <f>+'1991'!N18</f>
        <v>837</v>
      </c>
      <c r="I18" s="9">
        <f>+'1992'!N18</f>
        <v>657</v>
      </c>
      <c r="J18" s="9">
        <f>+'1993'!N18</f>
        <v>1123</v>
      </c>
      <c r="K18" s="9">
        <f>+'1994'!N18</f>
        <v>1324</v>
      </c>
      <c r="L18" s="9">
        <f>+'1995'!N18</f>
        <v>1132</v>
      </c>
      <c r="M18" s="9">
        <f>+'1996'!N18</f>
        <v>872</v>
      </c>
      <c r="N18" s="9">
        <f>+'1997'!N18</f>
        <v>1239</v>
      </c>
      <c r="O18" s="9">
        <f>+'1998'!N18</f>
        <v>1089</v>
      </c>
      <c r="P18" s="9">
        <f>+'1999'!N18</f>
        <v>786</v>
      </c>
      <c r="Q18" s="9">
        <f>+'2000'!N18</f>
        <v>806</v>
      </c>
      <c r="R18" s="9">
        <f>+'2001'!N18</f>
        <v>942</v>
      </c>
      <c r="S18" s="9">
        <f>+'2002'!N18</f>
        <v>508</v>
      </c>
      <c r="T18" s="9">
        <f>+'2003'!N18</f>
        <v>1524</v>
      </c>
      <c r="U18" s="9">
        <f>+'2004'!N18</f>
        <v>1019</v>
      </c>
      <c r="V18" s="9">
        <f>+'2005'!N18</f>
        <v>1044</v>
      </c>
      <c r="W18" s="9">
        <f>+'2006'!N18</f>
        <v>1023</v>
      </c>
      <c r="X18" s="9">
        <f>+'2007'!N18</f>
        <v>975</v>
      </c>
      <c r="Y18" s="9">
        <f>+'2008'!N18</f>
        <v>1159</v>
      </c>
      <c r="Z18" s="10">
        <f>+'2009'!N18</f>
        <v>1084</v>
      </c>
      <c r="AA18" s="10">
        <f>+'2010'!N18</f>
        <v>470</v>
      </c>
      <c r="AB18" s="9">
        <f>+'2011'!N18</f>
        <v>787</v>
      </c>
      <c r="AC18" s="5">
        <v>688</v>
      </c>
      <c r="AD18" s="4">
        <v>1299</v>
      </c>
      <c r="AE18" s="4">
        <v>1068</v>
      </c>
      <c r="AF18" s="4">
        <v>1510</v>
      </c>
      <c r="AG18" s="4">
        <v>1677</v>
      </c>
      <c r="AH18" s="4">
        <v>647</v>
      </c>
      <c r="AI18" s="4">
        <v>1089</v>
      </c>
      <c r="AJ18" s="4">
        <v>1367</v>
      </c>
      <c r="AK18" s="4">
        <v>1344</v>
      </c>
      <c r="AL18" s="4">
        <v>1227</v>
      </c>
      <c r="AM18" s="4">
        <v>1055</v>
      </c>
      <c r="AN18" s="4">
        <v>915</v>
      </c>
      <c r="AO18" s="4">
        <f t="shared" si="4"/>
        <v>39724</v>
      </c>
      <c r="AP18" s="4">
        <f t="shared" si="5"/>
        <v>1018.5641025641025</v>
      </c>
      <c r="AR18" s="36">
        <f t="shared" si="8"/>
        <v>0.17097210147110722</v>
      </c>
      <c r="AS18" s="15"/>
      <c r="AT18" s="4">
        <f t="shared" si="6"/>
        <v>1181.6</v>
      </c>
      <c r="AU18" s="8"/>
      <c r="AV18" s="8"/>
      <c r="AW18" s="36" t="s">
        <v>96</v>
      </c>
      <c r="AX18" s="9">
        <f t="shared" si="0"/>
        <v>1181.6</v>
      </c>
      <c r="AY18" s="9">
        <f t="shared" si="1"/>
        <v>915</v>
      </c>
      <c r="AZ18" s="9">
        <f t="shared" si="9"/>
        <v>-266.5999999999999</v>
      </c>
      <c r="BA18" s="100">
        <f t="shared" si="7"/>
        <v>-22.5626269465132</v>
      </c>
      <c r="BE18" s="36" t="s">
        <v>90</v>
      </c>
      <c r="BF18" s="9">
        <f t="shared" si="12"/>
        <v>123</v>
      </c>
      <c r="BG18" s="9">
        <f t="shared" si="13"/>
        <v>133</v>
      </c>
      <c r="BH18" s="9">
        <f t="shared" si="11"/>
        <v>10</v>
      </c>
      <c r="BI18" s="62">
        <f t="shared" si="2"/>
        <v>8.130081300813009</v>
      </c>
      <c r="BK18" s="90">
        <f t="shared" si="3"/>
        <v>0.0169067517044205</v>
      </c>
    </row>
    <row r="19" spans="1:63" ht="19.5" customHeight="1">
      <c r="A19" s="32" t="s">
        <v>22</v>
      </c>
      <c r="B19" s="9">
        <f>+'1985'!N19</f>
        <v>198</v>
      </c>
      <c r="C19" s="9">
        <f>+'1986'!N19</f>
        <v>138</v>
      </c>
      <c r="D19" s="9">
        <f>+'1987'!N19</f>
        <v>128</v>
      </c>
      <c r="E19" s="9">
        <f>+'1988'!N19</f>
        <v>422</v>
      </c>
      <c r="F19" s="9">
        <f>+'1989'!N19</f>
        <v>444</v>
      </c>
      <c r="G19" s="9">
        <f>+'1990'!N19</f>
        <v>101</v>
      </c>
      <c r="H19" s="9">
        <f>+'1991'!N19</f>
        <v>196</v>
      </c>
      <c r="I19" s="9">
        <f>+'1992'!N19</f>
        <v>94</v>
      </c>
      <c r="J19" s="9">
        <f>+'1993'!N19</f>
        <v>288</v>
      </c>
      <c r="K19" s="9">
        <f>+'1994'!N19</f>
        <v>279</v>
      </c>
      <c r="L19" s="9">
        <f>+'1995'!N19</f>
        <v>207</v>
      </c>
      <c r="M19" s="9">
        <f>+'1996'!N19</f>
        <v>113</v>
      </c>
      <c r="N19" s="9">
        <f>+'1997'!N19</f>
        <v>533</v>
      </c>
      <c r="O19" s="9">
        <f>+'1998'!N19</f>
        <v>335</v>
      </c>
      <c r="P19" s="9">
        <f>+'1999'!N19</f>
        <v>674</v>
      </c>
      <c r="Q19" s="9">
        <f>+'2000'!N19</f>
        <v>248</v>
      </c>
      <c r="R19" s="9">
        <f>+'2001'!N19</f>
        <v>305</v>
      </c>
      <c r="S19" s="9">
        <f>+'2002'!N19</f>
        <v>158</v>
      </c>
      <c r="T19" s="9">
        <f>+'2003'!N19</f>
        <v>675</v>
      </c>
      <c r="U19" s="9">
        <f>+'2004'!N19</f>
        <v>94</v>
      </c>
      <c r="V19" s="9">
        <f>+'2005'!N19</f>
        <v>567</v>
      </c>
      <c r="W19" s="9">
        <f>+'2006'!N19</f>
        <v>398</v>
      </c>
      <c r="X19" s="9">
        <f>+'2007'!N19</f>
        <v>317</v>
      </c>
      <c r="Y19" s="9">
        <f>+'2008'!N19</f>
        <v>390</v>
      </c>
      <c r="Z19" s="10">
        <f>+'2009'!N19</f>
        <v>389</v>
      </c>
      <c r="AA19" s="10">
        <f>+'2010'!N19</f>
        <v>407</v>
      </c>
      <c r="AB19" s="9">
        <f>+'2011'!N19</f>
        <v>243</v>
      </c>
      <c r="AC19" s="5">
        <v>455</v>
      </c>
      <c r="AD19" s="4">
        <v>522</v>
      </c>
      <c r="AE19" s="4">
        <v>282</v>
      </c>
      <c r="AF19" s="4">
        <v>453</v>
      </c>
      <c r="AG19" s="4">
        <v>288</v>
      </c>
      <c r="AH19" s="4">
        <v>301</v>
      </c>
      <c r="AI19" s="4">
        <v>254</v>
      </c>
      <c r="AJ19" s="4">
        <v>686</v>
      </c>
      <c r="AK19" s="4">
        <v>902</v>
      </c>
      <c r="AL19" s="4">
        <v>645</v>
      </c>
      <c r="AM19" s="4">
        <v>384</v>
      </c>
      <c r="AN19" s="4">
        <v>514</v>
      </c>
      <c r="AO19" s="4">
        <f t="shared" si="4"/>
        <v>14027</v>
      </c>
      <c r="AP19" s="4">
        <f t="shared" si="5"/>
        <v>359.6666666666667</v>
      </c>
      <c r="AR19" s="36">
        <f t="shared" si="8"/>
        <v>0.06037220993191072</v>
      </c>
      <c r="AS19" s="15"/>
      <c r="AT19" s="4">
        <f t="shared" si="6"/>
        <v>626.2</v>
      </c>
      <c r="AU19" s="8"/>
      <c r="AV19" s="8"/>
      <c r="AW19" s="36" t="s">
        <v>97</v>
      </c>
      <c r="AX19" s="9">
        <f t="shared" si="0"/>
        <v>626.2</v>
      </c>
      <c r="AY19" s="9">
        <f t="shared" si="1"/>
        <v>514</v>
      </c>
      <c r="AZ19" s="9">
        <f t="shared" si="9"/>
        <v>-112.20000000000005</v>
      </c>
      <c r="BA19" s="100">
        <f t="shared" si="7"/>
        <v>-17.91759821143405</v>
      </c>
      <c r="BE19" s="36" t="s">
        <v>91</v>
      </c>
      <c r="BF19" s="9">
        <f t="shared" si="12"/>
        <v>322</v>
      </c>
      <c r="BG19" s="9">
        <f t="shared" si="13"/>
        <v>322</v>
      </c>
      <c r="BH19" s="9">
        <f t="shared" si="11"/>
        <v>0</v>
      </c>
      <c r="BI19" s="62">
        <f t="shared" si="2"/>
        <v>0</v>
      </c>
      <c r="BK19" s="90">
        <f t="shared" si="3"/>
        <v>0.04425995161645041</v>
      </c>
    </row>
    <row r="20" spans="1:63" ht="19.5" customHeight="1">
      <c r="A20" s="32" t="s">
        <v>23</v>
      </c>
      <c r="B20" s="9">
        <f>+'1985'!N20</f>
        <v>5</v>
      </c>
      <c r="C20" s="9">
        <f>+'1986'!N20</f>
        <v>0</v>
      </c>
      <c r="D20" s="9">
        <f>+'1987'!N20</f>
        <v>0</v>
      </c>
      <c r="E20" s="9">
        <f>+'1988'!N20</f>
        <v>38</v>
      </c>
      <c r="F20" s="9">
        <f>+'1989'!N20</f>
        <v>58</v>
      </c>
      <c r="G20" s="9">
        <f>+'1990'!N20</f>
        <v>32</v>
      </c>
      <c r="H20" s="9">
        <f>+'1991'!N20</f>
        <v>6</v>
      </c>
      <c r="I20" s="9">
        <f>+'1992'!N20</f>
        <v>2</v>
      </c>
      <c r="J20" s="9">
        <f>+'1993'!N20</f>
        <v>3</v>
      </c>
      <c r="K20" s="9">
        <f>+'1994'!N20</f>
        <v>1</v>
      </c>
      <c r="L20" s="9">
        <f>+'1995'!N20</f>
        <v>1</v>
      </c>
      <c r="M20" s="9">
        <f>+'1996'!N20</f>
        <v>34</v>
      </c>
      <c r="N20" s="9">
        <f>+'1997'!N20</f>
        <v>13</v>
      </c>
      <c r="O20" s="9">
        <f>+'1998'!N20</f>
        <v>4</v>
      </c>
      <c r="P20" s="9">
        <f>+'1999'!N20</f>
        <v>10</v>
      </c>
      <c r="Q20" s="9">
        <f>+'2000'!N20</f>
        <v>4</v>
      </c>
      <c r="R20" s="9">
        <f>+'2001'!N20</f>
        <v>12</v>
      </c>
      <c r="S20" s="9">
        <f>+'2002'!N20</f>
        <v>6</v>
      </c>
      <c r="T20" s="9">
        <f>+'2003'!N20</f>
        <v>49</v>
      </c>
      <c r="U20" s="9">
        <f>+'2004'!N20</f>
        <v>8</v>
      </c>
      <c r="V20" s="9">
        <f>+'2005'!N20</f>
        <v>5</v>
      </c>
      <c r="W20" s="9">
        <f>+'2006'!N20</f>
        <v>57</v>
      </c>
      <c r="X20" s="9">
        <f>+'2007'!N20</f>
        <v>47</v>
      </c>
      <c r="Y20" s="9">
        <f>+'2008'!N20</f>
        <v>47</v>
      </c>
      <c r="Z20" s="10">
        <f>+'2009'!N20</f>
        <v>14</v>
      </c>
      <c r="AA20" s="10">
        <f>+'2010'!N20</f>
        <v>22</v>
      </c>
      <c r="AB20" s="9">
        <f>+'2011'!N20</f>
        <v>77</v>
      </c>
      <c r="AC20" s="5">
        <v>77</v>
      </c>
      <c r="AD20" s="4">
        <v>48</v>
      </c>
      <c r="AE20" s="4">
        <v>27</v>
      </c>
      <c r="AF20" s="4">
        <v>89</v>
      </c>
      <c r="AG20" s="4">
        <v>22</v>
      </c>
      <c r="AH20" s="4">
        <v>36</v>
      </c>
      <c r="AI20" s="4">
        <v>92</v>
      </c>
      <c r="AJ20" s="4">
        <v>117</v>
      </c>
      <c r="AK20" s="4">
        <v>120</v>
      </c>
      <c r="AL20" s="4">
        <v>76</v>
      </c>
      <c r="AM20" s="4">
        <v>60</v>
      </c>
      <c r="AN20" s="4">
        <v>83</v>
      </c>
      <c r="AO20" s="4">
        <f t="shared" si="4"/>
        <v>1402</v>
      </c>
      <c r="AP20" s="4">
        <f t="shared" si="5"/>
        <v>35.94871794871795</v>
      </c>
      <c r="AR20" s="36">
        <f t="shared" si="8"/>
        <v>0.006034208193094662</v>
      </c>
      <c r="AS20" s="15"/>
      <c r="AT20" s="4">
        <f t="shared" si="6"/>
        <v>91.2</v>
      </c>
      <c r="AU20" s="8"/>
      <c r="AV20" s="8"/>
      <c r="AW20" s="36" t="s">
        <v>100</v>
      </c>
      <c r="AX20" s="9">
        <f t="shared" si="0"/>
        <v>91.2</v>
      </c>
      <c r="AY20" s="9">
        <f t="shared" si="1"/>
        <v>83</v>
      </c>
      <c r="AZ20" s="9">
        <f t="shared" si="9"/>
        <v>-8.200000000000003</v>
      </c>
      <c r="BA20" s="100">
        <f t="shared" si="7"/>
        <v>-8.99122807017544</v>
      </c>
      <c r="BE20" s="36" t="s">
        <v>92</v>
      </c>
      <c r="BF20" s="9">
        <f t="shared" si="12"/>
        <v>725.4</v>
      </c>
      <c r="BG20" s="9">
        <f t="shared" si="13"/>
        <v>724</v>
      </c>
      <c r="BH20" s="9">
        <f t="shared" si="11"/>
        <v>-1.3999999999999773</v>
      </c>
      <c r="BI20" s="102">
        <f t="shared" si="2"/>
        <v>-0.19299696719051246</v>
      </c>
      <c r="BK20" s="90">
        <f t="shared" si="3"/>
        <v>0.09970859907631406</v>
      </c>
    </row>
    <row r="21" spans="1:63" ht="19.5" customHeight="1">
      <c r="A21" s="77" t="s">
        <v>24</v>
      </c>
      <c r="B21" s="78">
        <f>+'1985'!N21</f>
        <v>0</v>
      </c>
      <c r="C21" s="78">
        <f>+'1986'!N21</f>
        <v>0</v>
      </c>
      <c r="D21" s="78">
        <f>+'1987'!N21</f>
        <v>0</v>
      </c>
      <c r="E21" s="78">
        <f>+'1988'!N21</f>
        <v>0</v>
      </c>
      <c r="F21" s="78">
        <f>+'1989'!N21</f>
        <v>0</v>
      </c>
      <c r="G21" s="78">
        <f>+'1990'!N21</f>
        <v>0</v>
      </c>
      <c r="H21" s="78">
        <f>+'1991'!N21</f>
        <v>0</v>
      </c>
      <c r="I21" s="78">
        <f>+'1992'!N21</f>
        <v>0</v>
      </c>
      <c r="J21" s="78">
        <f>+'1993'!N21</f>
        <v>0</v>
      </c>
      <c r="K21" s="78">
        <f>+'1994'!N21</f>
        <v>0</v>
      </c>
      <c r="L21" s="78">
        <f>+'1995'!N21</f>
        <v>0</v>
      </c>
      <c r="M21" s="78">
        <f>+'1996'!N21</f>
        <v>0</v>
      </c>
      <c r="N21" s="78">
        <f>+'1997'!N21</f>
        <v>0</v>
      </c>
      <c r="O21" s="78">
        <f>+'1998'!N21</f>
        <v>0</v>
      </c>
      <c r="P21" s="78">
        <f>+'1999'!N21</f>
        <v>0</v>
      </c>
      <c r="Q21" s="78">
        <f>+'2000'!N21</f>
        <v>0</v>
      </c>
      <c r="R21" s="78">
        <f>+'2001'!N21</f>
        <v>0</v>
      </c>
      <c r="S21" s="78">
        <f>+'2002'!N21</f>
        <v>0</v>
      </c>
      <c r="T21" s="78">
        <f>+'2003'!N21</f>
        <v>1</v>
      </c>
      <c r="U21" s="78">
        <f>+'2004'!N21</f>
        <v>2</v>
      </c>
      <c r="V21" s="78">
        <f>+'2005'!N21</f>
        <v>2</v>
      </c>
      <c r="W21" s="78">
        <f>+'2006'!N21</f>
        <v>3</v>
      </c>
      <c r="X21" s="78">
        <f>+'2007'!N21</f>
        <v>9</v>
      </c>
      <c r="Y21" s="78">
        <f>+'2008'!N21</f>
        <v>7</v>
      </c>
      <c r="Z21" s="79">
        <f>+'2009'!N21</f>
        <v>3</v>
      </c>
      <c r="AA21" s="79">
        <f>+'2010'!N21</f>
        <v>1</v>
      </c>
      <c r="AB21" s="78">
        <f>+'2011'!N21</f>
        <v>6</v>
      </c>
      <c r="AC21" s="80">
        <v>9</v>
      </c>
      <c r="AD21" s="81">
        <v>5</v>
      </c>
      <c r="AE21" s="81">
        <v>9</v>
      </c>
      <c r="AF21" s="81">
        <v>70</v>
      </c>
      <c r="AG21" s="81">
        <v>6</v>
      </c>
      <c r="AH21" s="81">
        <v>8</v>
      </c>
      <c r="AI21" s="81">
        <v>19</v>
      </c>
      <c r="AJ21" s="81">
        <v>12</v>
      </c>
      <c r="AK21" s="81">
        <v>17</v>
      </c>
      <c r="AL21" s="81">
        <v>13</v>
      </c>
      <c r="AM21" s="81">
        <v>9</v>
      </c>
      <c r="AN21" s="81">
        <v>15</v>
      </c>
      <c r="AO21" s="81">
        <f t="shared" si="4"/>
        <v>226</v>
      </c>
      <c r="AP21" s="81">
        <f t="shared" si="5"/>
        <v>5.794871794871795</v>
      </c>
      <c r="AR21" s="82">
        <f t="shared" si="8"/>
        <v>0.0009727040311265289</v>
      </c>
      <c r="AS21" s="15"/>
      <c r="AT21" s="81">
        <f t="shared" si="6"/>
        <v>13.2</v>
      </c>
      <c r="AU21" s="8"/>
      <c r="AV21" s="8"/>
      <c r="AW21" s="82" t="s">
        <v>87</v>
      </c>
      <c r="AX21" s="78">
        <f t="shared" si="0"/>
        <v>13.2</v>
      </c>
      <c r="AY21" s="78">
        <f t="shared" si="1"/>
        <v>15</v>
      </c>
      <c r="AZ21" s="78">
        <f t="shared" si="9"/>
        <v>1.8000000000000007</v>
      </c>
      <c r="BA21" s="61">
        <f t="shared" si="7"/>
        <v>13.636363636363642</v>
      </c>
      <c r="BE21" s="82" t="s">
        <v>93</v>
      </c>
      <c r="BF21" s="78">
        <f t="shared" si="12"/>
        <v>1200.4</v>
      </c>
      <c r="BG21" s="78">
        <f t="shared" si="13"/>
        <v>1314</v>
      </c>
      <c r="BH21" s="78">
        <f t="shared" si="11"/>
        <v>113.59999999999991</v>
      </c>
      <c r="BI21" s="99">
        <f t="shared" si="2"/>
        <v>9.463512162612455</v>
      </c>
      <c r="BK21" s="90">
        <f t="shared" si="3"/>
        <v>0.1649989003738729</v>
      </c>
    </row>
    <row r="22" spans="1:63" ht="15">
      <c r="A22" s="67" t="s">
        <v>1</v>
      </c>
      <c r="B22" s="68">
        <f>SUM(B10:B21)</f>
        <v>5223</v>
      </c>
      <c r="C22" s="68">
        <f aca="true" t="shared" si="14" ref="C22:AD22">SUM(C10:C21)</f>
        <v>5421</v>
      </c>
      <c r="D22" s="68">
        <f t="shared" si="14"/>
        <v>5195</v>
      </c>
      <c r="E22" s="68">
        <f t="shared" si="14"/>
        <v>5202</v>
      </c>
      <c r="F22" s="68">
        <f t="shared" si="14"/>
        <v>5241</v>
      </c>
      <c r="G22" s="68">
        <f t="shared" si="14"/>
        <v>4114</v>
      </c>
      <c r="H22" s="68">
        <f t="shared" si="14"/>
        <v>5194</v>
      </c>
      <c r="I22" s="68">
        <f t="shared" si="14"/>
        <v>4788</v>
      </c>
      <c r="J22" s="68">
        <f t="shared" si="14"/>
        <v>6118</v>
      </c>
      <c r="K22" s="68">
        <f t="shared" si="14"/>
        <v>6214</v>
      </c>
      <c r="L22" s="68">
        <f t="shared" si="14"/>
        <v>5356</v>
      </c>
      <c r="M22" s="68">
        <f t="shared" si="14"/>
        <v>5886</v>
      </c>
      <c r="N22" s="68">
        <f t="shared" si="14"/>
        <v>5493</v>
      </c>
      <c r="O22" s="68">
        <f t="shared" si="14"/>
        <v>5332</v>
      </c>
      <c r="P22" s="68">
        <f t="shared" si="14"/>
        <v>6831</v>
      </c>
      <c r="Q22" s="68">
        <f t="shared" si="14"/>
        <v>5252</v>
      </c>
      <c r="R22" s="68">
        <f t="shared" si="14"/>
        <v>5376</v>
      </c>
      <c r="S22" s="68">
        <f t="shared" si="14"/>
        <v>6701</v>
      </c>
      <c r="T22" s="68">
        <f t="shared" si="14"/>
        <v>7572</v>
      </c>
      <c r="U22" s="68">
        <f t="shared" si="14"/>
        <v>6430</v>
      </c>
      <c r="V22" s="68">
        <f t="shared" si="14"/>
        <v>6653</v>
      </c>
      <c r="W22" s="68">
        <f t="shared" si="14"/>
        <v>5396</v>
      </c>
      <c r="X22" s="68">
        <f t="shared" si="14"/>
        <v>5143</v>
      </c>
      <c r="Y22" s="68">
        <f t="shared" si="14"/>
        <v>6975</v>
      </c>
      <c r="Z22" s="68">
        <f t="shared" si="14"/>
        <v>6157</v>
      </c>
      <c r="AA22" s="68">
        <f t="shared" si="14"/>
        <v>4069</v>
      </c>
      <c r="AB22" s="68">
        <f t="shared" si="14"/>
        <v>4952</v>
      </c>
      <c r="AC22" s="68">
        <f>SUM(AC10:AC21)</f>
        <v>5509</v>
      </c>
      <c r="AD22" s="68">
        <f t="shared" si="14"/>
        <v>5651</v>
      </c>
      <c r="AE22" s="68">
        <f>SUM(AE10:AE21)</f>
        <v>6335</v>
      </c>
      <c r="AF22" s="68">
        <f>SUM(AF10:AF21)</f>
        <v>8048</v>
      </c>
      <c r="AG22" s="68">
        <v>6784</v>
      </c>
      <c r="AH22" s="68">
        <f aca="true" t="shared" si="15" ref="AH22:AM22">SUM(AH10:AH21)</f>
        <v>5274</v>
      </c>
      <c r="AI22" s="68">
        <f t="shared" si="15"/>
        <v>6081</v>
      </c>
      <c r="AJ22" s="68">
        <f t="shared" si="15"/>
        <v>7219</v>
      </c>
      <c r="AK22" s="68">
        <f t="shared" si="15"/>
        <v>8127</v>
      </c>
      <c r="AL22" s="68">
        <f t="shared" si="15"/>
        <v>7101</v>
      </c>
      <c r="AM22" s="68">
        <f t="shared" si="15"/>
        <v>6947</v>
      </c>
      <c r="AN22" s="68">
        <f>SUM(AN10:AN21)</f>
        <v>6982</v>
      </c>
      <c r="AO22" s="68">
        <f>SUM(B22:AN22)</f>
        <v>232342</v>
      </c>
      <c r="AP22" s="68">
        <f>AVERAGE(B22:AN22)</f>
        <v>5957.48717948718</v>
      </c>
      <c r="AR22" s="83">
        <f>SUM(AR10:AR21)</f>
        <v>0.9999999999999999</v>
      </c>
      <c r="AS22" s="15"/>
      <c r="AT22" s="68">
        <f>AVERAGE(AJ22:AN22)</f>
        <v>7275.2</v>
      </c>
      <c r="AU22" s="8"/>
      <c r="AV22" s="8"/>
      <c r="AW22" s="97" t="s">
        <v>135</v>
      </c>
      <c r="AX22" s="98">
        <f>SUM(AX10:AX21)</f>
        <v>7275.2</v>
      </c>
      <c r="AY22" s="98">
        <f t="shared" si="1"/>
        <v>6982</v>
      </c>
      <c r="AZ22" s="98">
        <f t="shared" si="9"/>
        <v>-293.1999999999998</v>
      </c>
      <c r="BA22" s="105">
        <f>IF(AY22&gt;0,(AY22-AX22)*100/AX22,0)</f>
        <v>-4.030129755882998</v>
      </c>
      <c r="BB22" s="56"/>
      <c r="BE22" s="97" t="s">
        <v>135</v>
      </c>
      <c r="BF22" s="98">
        <f>SUM(BF10:BF21)</f>
        <v>7275.199999999999</v>
      </c>
      <c r="BG22" s="98">
        <f>SUM(BG10:BG21)</f>
        <v>6982</v>
      </c>
      <c r="BH22" s="98">
        <f t="shared" si="11"/>
        <v>-293.1999999999989</v>
      </c>
      <c r="BI22" s="107">
        <f t="shared" si="2"/>
        <v>-4.030129755882985</v>
      </c>
      <c r="BK22" s="90">
        <f t="shared" si="3"/>
        <v>1</v>
      </c>
    </row>
    <row r="23" spans="2:3" ht="12.75">
      <c r="B23" s="7" t="s">
        <v>85</v>
      </c>
      <c r="C23" s="7" t="s">
        <v>85</v>
      </c>
    </row>
    <row r="24" ht="12.75">
      <c r="AO24" s="11"/>
    </row>
    <row r="25" spans="2:40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76"/>
      <c r="AE25" s="76"/>
      <c r="AF25" s="76"/>
      <c r="AG25" s="76"/>
      <c r="AH25" s="76"/>
      <c r="AI25" s="11"/>
      <c r="AJ25" s="11"/>
      <c r="AK25" s="11"/>
      <c r="AL25" s="11"/>
      <c r="AM25" s="11"/>
      <c r="AN25" s="11"/>
    </row>
    <row r="26" spans="30:34" ht="12.75">
      <c r="AD26" s="84"/>
      <c r="AE26" s="85"/>
      <c r="AF26" s="86"/>
      <c r="AG26" s="86"/>
      <c r="AH26" s="84"/>
    </row>
    <row r="27" spans="27:46" ht="12.75">
      <c r="AA27" s="19"/>
      <c r="AB27" s="19"/>
      <c r="AC27" s="19"/>
      <c r="AD27" s="19"/>
      <c r="AE27" s="85"/>
      <c r="AF27" s="86"/>
      <c r="AG27" s="8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7:46" ht="12.75">
      <c r="AA28" s="19"/>
      <c r="AB28" s="19"/>
      <c r="AC28" s="19"/>
      <c r="AD28" s="19"/>
      <c r="AE28" s="85"/>
      <c r="AF28" s="86"/>
      <c r="AG28" s="86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27:46" ht="12.75">
      <c r="AA29" s="19"/>
      <c r="AB29" s="19"/>
      <c r="AC29" s="19"/>
      <c r="AD29" s="19"/>
      <c r="AE29" s="85"/>
      <c r="AF29" s="86"/>
      <c r="AG29" s="86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7:46" ht="12.75">
      <c r="AA30" s="19"/>
      <c r="AB30" s="19"/>
      <c r="AC30" s="19"/>
      <c r="AD30" s="19"/>
      <c r="AE30" s="85"/>
      <c r="AF30" s="86"/>
      <c r="AG30" s="86"/>
      <c r="AH30" s="19"/>
      <c r="AI30" s="19"/>
      <c r="AJ30" s="19"/>
      <c r="AK30" s="19"/>
      <c r="AL30" s="19"/>
      <c r="AM30" s="19"/>
      <c r="AN30" s="19"/>
      <c r="AO30" s="19"/>
      <c r="AP30" s="18"/>
      <c r="AQ30" s="20"/>
      <c r="AR30" s="19"/>
      <c r="AS30" s="19"/>
      <c r="AT30" s="19"/>
    </row>
    <row r="31" spans="27:46" ht="12.75">
      <c r="AA31" s="19"/>
      <c r="AB31" s="19"/>
      <c r="AC31" s="19"/>
      <c r="AD31" s="19"/>
      <c r="AE31" s="85"/>
      <c r="AF31" s="86"/>
      <c r="AG31" s="86"/>
      <c r="AH31" s="19"/>
      <c r="AI31" s="19"/>
      <c r="AJ31" s="19"/>
      <c r="AK31" s="19"/>
      <c r="AL31" s="19"/>
      <c r="AM31" s="19"/>
      <c r="AN31" s="19"/>
      <c r="AO31" s="19"/>
      <c r="AP31" s="18"/>
      <c r="AQ31" s="20"/>
      <c r="AR31" s="19"/>
      <c r="AS31" s="19"/>
      <c r="AT31" s="19"/>
    </row>
    <row r="32" spans="27:46" ht="12.75">
      <c r="AA32" s="19"/>
      <c r="AB32" s="19"/>
      <c r="AC32" s="19"/>
      <c r="AD32" s="19"/>
      <c r="AE32" s="85"/>
      <c r="AF32" s="86"/>
      <c r="AG32" s="86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7:46" ht="12.75">
      <c r="AA33" s="19"/>
      <c r="AB33" s="18"/>
      <c r="AC33" s="18"/>
      <c r="AD33" s="20"/>
      <c r="AE33" s="85"/>
      <c r="AF33" s="86"/>
      <c r="AG33" s="86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</row>
    <row r="34" spans="27:46" ht="12.75">
      <c r="AA34" s="19"/>
      <c r="AB34" s="18"/>
      <c r="AC34" s="18"/>
      <c r="AD34" s="20"/>
      <c r="AE34" s="85"/>
      <c r="AF34" s="86"/>
      <c r="AG34" s="86"/>
      <c r="AH34" s="20"/>
      <c r="AI34" s="20"/>
      <c r="AJ34" s="20"/>
      <c r="AK34" s="20"/>
      <c r="AL34" s="20"/>
      <c r="AM34" s="20"/>
      <c r="AN34" s="20"/>
      <c r="AO34" s="19"/>
      <c r="AP34" s="19"/>
      <c r="AQ34" s="19"/>
      <c r="AR34" s="19"/>
      <c r="AS34" s="19"/>
      <c r="AT34" s="19"/>
    </row>
    <row r="35" spans="27:46" ht="12.75">
      <c r="AA35" s="19"/>
      <c r="AB35" s="18"/>
      <c r="AC35" s="18"/>
      <c r="AD35" s="20"/>
      <c r="AE35" s="85"/>
      <c r="AF35" s="86"/>
      <c r="AG35" s="86"/>
      <c r="AH35" s="20"/>
      <c r="AI35" s="20"/>
      <c r="AJ35" s="20"/>
      <c r="AK35" s="20"/>
      <c r="AL35" s="20"/>
      <c r="AM35" s="20"/>
      <c r="AN35" s="20"/>
      <c r="AO35" s="19"/>
      <c r="AP35" s="19"/>
      <c r="AQ35" s="19"/>
      <c r="AR35" s="19"/>
      <c r="AS35" s="19"/>
      <c r="AT35" s="19"/>
    </row>
    <row r="36" spans="27:46" ht="12.75">
      <c r="AA36" s="19"/>
      <c r="AB36" s="18"/>
      <c r="AC36" s="18"/>
      <c r="AD36" s="20"/>
      <c r="AE36" s="85"/>
      <c r="AF36" s="86"/>
      <c r="AG36" s="86"/>
      <c r="AH36" s="20"/>
      <c r="AI36" s="20"/>
      <c r="AJ36" s="20"/>
      <c r="AK36" s="20"/>
      <c r="AL36" s="20"/>
      <c r="AM36" s="20"/>
      <c r="AN36" s="20"/>
      <c r="AO36" s="19"/>
      <c r="AP36" s="19"/>
      <c r="AQ36" s="19"/>
      <c r="AR36" s="19"/>
      <c r="AS36" s="19"/>
      <c r="AT36" s="19"/>
    </row>
    <row r="37" spans="27:46" ht="12.75">
      <c r="AA37" s="19"/>
      <c r="AB37" s="18"/>
      <c r="AC37" s="18"/>
      <c r="AD37" s="20"/>
      <c r="AE37" s="85"/>
      <c r="AF37" s="86"/>
      <c r="AG37" s="86"/>
      <c r="AH37" s="20"/>
      <c r="AI37" s="20"/>
      <c r="AJ37" s="20"/>
      <c r="AK37" s="20"/>
      <c r="AL37" s="20"/>
      <c r="AM37" s="20"/>
      <c r="AN37" s="20"/>
      <c r="AO37" s="19"/>
      <c r="AP37" s="19"/>
      <c r="AQ37" s="19"/>
      <c r="AR37" s="19"/>
      <c r="AS37" s="19"/>
      <c r="AT37" s="19"/>
    </row>
    <row r="38" spans="27:46" ht="12.75">
      <c r="AA38" s="19"/>
      <c r="AB38" s="18"/>
      <c r="AC38" s="18"/>
      <c r="AD38" s="20"/>
      <c r="AE38" s="85"/>
      <c r="AF38" s="86"/>
      <c r="AG38" s="86"/>
      <c r="AH38" s="20"/>
      <c r="AI38" s="20"/>
      <c r="AJ38" s="20"/>
      <c r="AK38" s="20"/>
      <c r="AL38" s="20"/>
      <c r="AM38" s="20"/>
      <c r="AN38" s="20"/>
      <c r="AO38" s="19"/>
      <c r="AP38" s="19"/>
      <c r="AQ38" s="19"/>
      <c r="AR38" s="19"/>
      <c r="AS38" s="19"/>
      <c r="AT38" s="19"/>
    </row>
    <row r="39" spans="27:46" ht="12.75">
      <c r="AA39" s="19"/>
      <c r="AB39" s="18"/>
      <c r="AC39" s="18"/>
      <c r="AD39" s="20"/>
      <c r="AE39" s="85"/>
      <c r="AF39" s="86"/>
      <c r="AG39" s="86"/>
      <c r="AH39" s="20"/>
      <c r="AI39" s="20"/>
      <c r="AJ39" s="20"/>
      <c r="AK39" s="20"/>
      <c r="AL39" s="20"/>
      <c r="AM39" s="20"/>
      <c r="AN39" s="20"/>
      <c r="AO39" s="19"/>
      <c r="AP39" s="19"/>
      <c r="AQ39" s="19"/>
      <c r="AR39" s="19"/>
      <c r="AS39" s="19"/>
      <c r="AT39" s="19"/>
    </row>
    <row r="40" spans="27:46" ht="12.75">
      <c r="AA40" s="19"/>
      <c r="AB40" s="18"/>
      <c r="AC40" s="18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19"/>
      <c r="AP40" s="19"/>
      <c r="AQ40" s="19"/>
      <c r="AR40" s="19"/>
      <c r="AS40" s="19"/>
      <c r="AT40" s="19"/>
    </row>
    <row r="41" spans="27:46" ht="12.75">
      <c r="AA41" s="19"/>
      <c r="AB41" s="18"/>
      <c r="AC41" s="18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19"/>
      <c r="AP41" s="19"/>
      <c r="AQ41" s="19"/>
      <c r="AR41" s="19"/>
      <c r="AS41" s="19"/>
      <c r="AT41" s="19"/>
    </row>
    <row r="42" spans="27:46" ht="12.75">
      <c r="AA42" s="19"/>
      <c r="AB42" s="18"/>
      <c r="AC42" s="18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19"/>
      <c r="AP42" s="19"/>
      <c r="AQ42" s="19"/>
      <c r="AR42" s="19"/>
      <c r="AS42" s="19"/>
      <c r="AT42" s="19"/>
    </row>
    <row r="43" spans="27:46" ht="12.75">
      <c r="AA43" s="19"/>
      <c r="AB43" s="18"/>
      <c r="AC43" s="18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19"/>
      <c r="AP43" s="19"/>
      <c r="AQ43" s="19"/>
      <c r="AR43" s="19"/>
      <c r="AS43" s="19"/>
      <c r="AT43" s="19"/>
    </row>
    <row r="44" spans="27:46" ht="12.75"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7:46" ht="12.75"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7:46" ht="12.75"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9" ht="12.75">
      <c r="AY49" s="11"/>
    </row>
  </sheetData>
  <sheetProtection/>
  <mergeCells count="10">
    <mergeCell ref="B8:AN8"/>
    <mergeCell ref="BE8:BI8"/>
    <mergeCell ref="A5:AP5"/>
    <mergeCell ref="A6:AP6"/>
    <mergeCell ref="AW8:BA8"/>
    <mergeCell ref="A8:A9"/>
    <mergeCell ref="AO8:AO9"/>
    <mergeCell ref="AP8:AP9"/>
    <mergeCell ref="AR8:AR9"/>
    <mergeCell ref="AT8:AT9"/>
  </mergeCells>
  <printOptions/>
  <pageMargins left="0.75" right="0.75" top="0.5905511811023623" bottom="1" header="0" footer="0"/>
  <pageSetup horizontalDpi="300" verticalDpi="3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8515625" style="0" customWidth="1"/>
    <col min="2" max="14" width="7.57421875" style="0" customWidth="1"/>
    <col min="15" max="15" width="11.42187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119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121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63" t="s">
        <v>2</v>
      </c>
      <c r="C10" s="63" t="s">
        <v>3</v>
      </c>
      <c r="D10" s="63" t="s">
        <v>4</v>
      </c>
      <c r="E10" s="63" t="s">
        <v>5</v>
      </c>
      <c r="F10" s="63" t="s">
        <v>6</v>
      </c>
      <c r="G10" s="63" t="s">
        <v>7</v>
      </c>
      <c r="H10" s="63" t="s">
        <v>8</v>
      </c>
      <c r="I10" s="63" t="s">
        <v>9</v>
      </c>
      <c r="J10" s="63" t="s">
        <v>54</v>
      </c>
      <c r="K10" s="63" t="s">
        <v>10</v>
      </c>
      <c r="L10" s="63" t="s">
        <v>11</v>
      </c>
      <c r="M10" s="63" t="s">
        <v>12</v>
      </c>
      <c r="N10" s="138"/>
      <c r="O10" s="125"/>
    </row>
    <row r="11" spans="1:15" ht="12.75">
      <c r="A11" s="41" t="s">
        <v>13</v>
      </c>
      <c r="B11" s="42"/>
      <c r="C11" s="58"/>
      <c r="D11" s="58">
        <v>15</v>
      </c>
      <c r="E11" s="58">
        <v>1</v>
      </c>
      <c r="F11" s="58">
        <v>1</v>
      </c>
      <c r="G11" s="58">
        <v>3</v>
      </c>
      <c r="H11" s="58">
        <v>1</v>
      </c>
      <c r="I11" s="58"/>
      <c r="J11" s="58"/>
      <c r="K11" s="58"/>
      <c r="L11" s="58"/>
      <c r="M11" s="58"/>
      <c r="N11" s="42">
        <f>SUM(B11:M11)</f>
        <v>21</v>
      </c>
      <c r="O11" s="43">
        <f>+N11/$N$23</f>
        <v>0.0030955188679245285</v>
      </c>
    </row>
    <row r="12" spans="1:15" ht="12.75">
      <c r="A12" s="44" t="s">
        <v>14</v>
      </c>
      <c r="B12" s="4"/>
      <c r="C12" s="59"/>
      <c r="D12" s="59">
        <v>8</v>
      </c>
      <c r="E12" s="59">
        <v>1</v>
      </c>
      <c r="F12" s="59">
        <v>1</v>
      </c>
      <c r="G12" s="59">
        <v>1</v>
      </c>
      <c r="H12" s="59">
        <v>2</v>
      </c>
      <c r="I12" s="59"/>
      <c r="J12" s="59"/>
      <c r="K12" s="59"/>
      <c r="L12" s="59">
        <v>1</v>
      </c>
      <c r="M12" s="59"/>
      <c r="N12" s="4">
        <f aca="true" t="shared" si="0" ref="N12:N22">SUM(B12:M12)</f>
        <v>14</v>
      </c>
      <c r="O12" s="45">
        <f aca="true" t="shared" si="1" ref="O12:O22">+N12/$N$23</f>
        <v>0.002063679245283019</v>
      </c>
    </row>
    <row r="13" spans="1:15" ht="12.75">
      <c r="A13" s="44" t="s">
        <v>15</v>
      </c>
      <c r="B13" s="4"/>
      <c r="C13" s="59">
        <v>4</v>
      </c>
      <c r="D13" s="59">
        <v>12</v>
      </c>
      <c r="E13" s="59">
        <v>2</v>
      </c>
      <c r="F13" s="59">
        <v>5</v>
      </c>
      <c r="G13" s="59">
        <v>4</v>
      </c>
      <c r="H13" s="59">
        <v>12</v>
      </c>
      <c r="I13" s="59">
        <v>2</v>
      </c>
      <c r="J13" s="59">
        <v>1</v>
      </c>
      <c r="K13" s="59"/>
      <c r="L13" s="59"/>
      <c r="M13" s="59">
        <v>2</v>
      </c>
      <c r="N13" s="4">
        <f t="shared" si="0"/>
        <v>44</v>
      </c>
      <c r="O13" s="45">
        <f t="shared" si="1"/>
        <v>0.006485849056603774</v>
      </c>
    </row>
    <row r="14" spans="1:15" ht="12.75">
      <c r="A14" s="44" t="s">
        <v>16</v>
      </c>
      <c r="B14" s="4"/>
      <c r="C14" s="59">
        <v>1</v>
      </c>
      <c r="D14" s="59">
        <v>8</v>
      </c>
      <c r="E14" s="59"/>
      <c r="F14" s="59"/>
      <c r="G14" s="59">
        <v>5</v>
      </c>
      <c r="H14" s="59">
        <v>29</v>
      </c>
      <c r="I14" s="59">
        <v>4</v>
      </c>
      <c r="J14" s="59">
        <v>1</v>
      </c>
      <c r="K14" s="59">
        <v>3</v>
      </c>
      <c r="L14" s="59">
        <v>4</v>
      </c>
      <c r="M14" s="59">
        <v>1</v>
      </c>
      <c r="N14" s="4">
        <f t="shared" si="0"/>
        <v>56</v>
      </c>
      <c r="O14" s="45">
        <f t="shared" si="1"/>
        <v>0.008254716981132075</v>
      </c>
    </row>
    <row r="15" spans="1:15" ht="12.75">
      <c r="A15" s="44" t="s">
        <v>17</v>
      </c>
      <c r="B15" s="4">
        <v>3</v>
      </c>
      <c r="C15" s="59">
        <v>2</v>
      </c>
      <c r="D15" s="59">
        <v>48</v>
      </c>
      <c r="E15" s="59">
        <v>28</v>
      </c>
      <c r="F15" s="59">
        <v>12</v>
      </c>
      <c r="G15" s="59">
        <v>30</v>
      </c>
      <c r="H15" s="59">
        <v>112</v>
      </c>
      <c r="I15" s="59">
        <v>37</v>
      </c>
      <c r="J15" s="59">
        <v>3</v>
      </c>
      <c r="K15" s="59">
        <v>13</v>
      </c>
      <c r="L15" s="59">
        <v>8</v>
      </c>
      <c r="M15" s="59">
        <v>1</v>
      </c>
      <c r="N15" s="4">
        <f t="shared" si="0"/>
        <v>297</v>
      </c>
      <c r="O15" s="45">
        <f t="shared" si="1"/>
        <v>0.04377948113207547</v>
      </c>
    </row>
    <row r="16" spans="1:15" ht="12.75">
      <c r="A16" s="44" t="s">
        <v>18</v>
      </c>
      <c r="B16" s="4">
        <v>3</v>
      </c>
      <c r="C16" s="59">
        <v>20</v>
      </c>
      <c r="D16" s="59">
        <v>149</v>
      </c>
      <c r="E16" s="59">
        <v>81</v>
      </c>
      <c r="F16" s="59">
        <v>38</v>
      </c>
      <c r="G16" s="59">
        <v>148</v>
      </c>
      <c r="H16" s="59">
        <v>352</v>
      </c>
      <c r="I16" s="59">
        <v>81</v>
      </c>
      <c r="J16" s="59">
        <v>13</v>
      </c>
      <c r="K16" s="59">
        <v>19</v>
      </c>
      <c r="L16" s="59">
        <v>9</v>
      </c>
      <c r="M16" s="59">
        <v>2</v>
      </c>
      <c r="N16" s="4">
        <f t="shared" si="0"/>
        <v>915</v>
      </c>
      <c r="O16" s="45">
        <f t="shared" si="1"/>
        <v>0.13487617924528303</v>
      </c>
    </row>
    <row r="17" spans="1:15" ht="12.75">
      <c r="A17" s="44" t="s">
        <v>19</v>
      </c>
      <c r="B17" s="4">
        <v>3</v>
      </c>
      <c r="C17" s="59">
        <v>22</v>
      </c>
      <c r="D17" s="59">
        <v>192</v>
      </c>
      <c r="E17" s="59">
        <v>40</v>
      </c>
      <c r="F17" s="59">
        <v>51</v>
      </c>
      <c r="G17" s="59">
        <v>159</v>
      </c>
      <c r="H17" s="59">
        <v>618</v>
      </c>
      <c r="I17" s="59">
        <v>239</v>
      </c>
      <c r="J17" s="59">
        <v>42</v>
      </c>
      <c r="K17" s="59">
        <v>61</v>
      </c>
      <c r="L17" s="59">
        <v>15</v>
      </c>
      <c r="M17" s="59">
        <v>11</v>
      </c>
      <c r="N17" s="4">
        <f t="shared" si="0"/>
        <v>1453</v>
      </c>
      <c r="O17" s="45">
        <f t="shared" si="1"/>
        <v>0.21418042452830188</v>
      </c>
    </row>
    <row r="18" spans="1:15" ht="12.75">
      <c r="A18" s="44" t="s">
        <v>20</v>
      </c>
      <c r="B18" s="4">
        <v>10</v>
      </c>
      <c r="C18" s="59">
        <v>35</v>
      </c>
      <c r="D18" s="59">
        <v>193</v>
      </c>
      <c r="E18" s="59">
        <v>72</v>
      </c>
      <c r="F18" s="59">
        <v>46</v>
      </c>
      <c r="G18" s="59">
        <v>229</v>
      </c>
      <c r="H18" s="59">
        <v>790</v>
      </c>
      <c r="I18" s="59">
        <v>444</v>
      </c>
      <c r="J18" s="59">
        <v>52</v>
      </c>
      <c r="K18" s="59">
        <v>107</v>
      </c>
      <c r="L18" s="59">
        <v>8</v>
      </c>
      <c r="M18" s="59">
        <v>5</v>
      </c>
      <c r="N18" s="4">
        <f t="shared" si="0"/>
        <v>1991</v>
      </c>
      <c r="O18" s="45">
        <f t="shared" si="1"/>
        <v>0.29348466981132076</v>
      </c>
    </row>
    <row r="19" spans="1:15" ht="12.75">
      <c r="A19" s="44" t="s">
        <v>21</v>
      </c>
      <c r="B19" s="4">
        <v>3</v>
      </c>
      <c r="C19" s="59">
        <v>9</v>
      </c>
      <c r="D19" s="59">
        <v>94</v>
      </c>
      <c r="E19" s="59">
        <v>40</v>
      </c>
      <c r="F19" s="59">
        <v>39</v>
      </c>
      <c r="G19" s="59">
        <v>172</v>
      </c>
      <c r="H19" s="59">
        <v>671</v>
      </c>
      <c r="I19" s="59">
        <v>473</v>
      </c>
      <c r="J19" s="59">
        <v>62</v>
      </c>
      <c r="K19" s="59">
        <v>109</v>
      </c>
      <c r="L19" s="59">
        <v>3</v>
      </c>
      <c r="M19" s="59">
        <v>2</v>
      </c>
      <c r="N19" s="4">
        <f t="shared" si="0"/>
        <v>1677</v>
      </c>
      <c r="O19" s="45">
        <f t="shared" si="1"/>
        <v>0.24719929245283018</v>
      </c>
    </row>
    <row r="20" spans="1:15" ht="12.75">
      <c r="A20" s="44" t="s">
        <v>22</v>
      </c>
      <c r="B20" s="4">
        <v>2</v>
      </c>
      <c r="C20" s="59">
        <v>3</v>
      </c>
      <c r="D20" s="59">
        <v>35</v>
      </c>
      <c r="E20" s="59">
        <v>4</v>
      </c>
      <c r="F20" s="59">
        <v>12</v>
      </c>
      <c r="G20" s="59">
        <v>45</v>
      </c>
      <c r="H20" s="59">
        <v>103</v>
      </c>
      <c r="I20" s="59">
        <v>60</v>
      </c>
      <c r="J20" s="59">
        <v>7</v>
      </c>
      <c r="K20" s="59">
        <v>15</v>
      </c>
      <c r="L20" s="59">
        <v>1</v>
      </c>
      <c r="M20" s="59">
        <v>1</v>
      </c>
      <c r="N20" s="4">
        <f t="shared" si="0"/>
        <v>288</v>
      </c>
      <c r="O20" s="45">
        <f t="shared" si="1"/>
        <v>0.04245283018867924</v>
      </c>
    </row>
    <row r="21" spans="1:15" ht="12.75">
      <c r="A21" s="44" t="s">
        <v>23</v>
      </c>
      <c r="B21" s="4">
        <v>2</v>
      </c>
      <c r="C21" s="59"/>
      <c r="D21" s="59">
        <v>5</v>
      </c>
      <c r="E21" s="59">
        <v>3</v>
      </c>
      <c r="F21" s="59"/>
      <c r="G21" s="59"/>
      <c r="H21" s="59">
        <v>1</v>
      </c>
      <c r="I21" s="59">
        <v>3</v>
      </c>
      <c r="J21" s="59">
        <v>2</v>
      </c>
      <c r="K21" s="59">
        <v>6</v>
      </c>
      <c r="L21" s="59"/>
      <c r="M21" s="59"/>
      <c r="N21" s="4">
        <f t="shared" si="0"/>
        <v>22</v>
      </c>
      <c r="O21" s="45">
        <f t="shared" si="1"/>
        <v>0.003242924528301887</v>
      </c>
    </row>
    <row r="22" spans="1:15" ht="12.75">
      <c r="A22" s="46" t="s">
        <v>24</v>
      </c>
      <c r="B22" s="30">
        <v>1</v>
      </c>
      <c r="C22" s="30"/>
      <c r="D22" s="30">
        <v>1</v>
      </c>
      <c r="E22" s="30">
        <v>2</v>
      </c>
      <c r="F22" s="30"/>
      <c r="G22" s="30"/>
      <c r="H22" s="30"/>
      <c r="I22" s="30">
        <v>1</v>
      </c>
      <c r="J22" s="30"/>
      <c r="K22" s="30"/>
      <c r="L22" s="30">
        <v>1</v>
      </c>
      <c r="M22" s="30"/>
      <c r="N22" s="30">
        <f t="shared" si="0"/>
        <v>6</v>
      </c>
      <c r="O22" s="47">
        <f t="shared" si="1"/>
        <v>0.000884433962264151</v>
      </c>
    </row>
    <row r="23" spans="1:15" ht="15">
      <c r="A23" s="33"/>
      <c r="B23" s="34">
        <f>SUM(B11:B22)</f>
        <v>27</v>
      </c>
      <c r="C23" s="34">
        <f aca="true" t="shared" si="2" ref="C23:N23">SUM(C11:C22)</f>
        <v>96</v>
      </c>
      <c r="D23" s="34">
        <f t="shared" si="2"/>
        <v>760</v>
      </c>
      <c r="E23" s="34">
        <f t="shared" si="2"/>
        <v>274</v>
      </c>
      <c r="F23" s="34">
        <f t="shared" si="2"/>
        <v>205</v>
      </c>
      <c r="G23" s="34">
        <f t="shared" si="2"/>
        <v>796</v>
      </c>
      <c r="H23" s="34">
        <f t="shared" si="2"/>
        <v>2691</v>
      </c>
      <c r="I23" s="34">
        <f t="shared" si="2"/>
        <v>1344</v>
      </c>
      <c r="J23" s="34">
        <f>SUM(J11:J22)</f>
        <v>183</v>
      </c>
      <c r="K23" s="34">
        <f t="shared" si="2"/>
        <v>333</v>
      </c>
      <c r="L23" s="34">
        <f t="shared" si="2"/>
        <v>50</v>
      </c>
      <c r="M23" s="34">
        <f t="shared" si="2"/>
        <v>25</v>
      </c>
      <c r="N23" s="34">
        <f t="shared" si="2"/>
        <v>6784</v>
      </c>
      <c r="O23" s="48">
        <f>SUM(O11:O22)</f>
        <v>0.9999999999999999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O23"/>
    </sheetView>
  </sheetViews>
  <sheetFormatPr defaultColWidth="11.421875" defaultRowHeight="12.75"/>
  <cols>
    <col min="1" max="1" width="13.28125" style="0" customWidth="1"/>
    <col min="2" max="13" width="5.851562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57" t="s">
        <v>2</v>
      </c>
      <c r="C10" s="57" t="s">
        <v>3</v>
      </c>
      <c r="D10" s="57" t="s">
        <v>4</v>
      </c>
      <c r="E10" s="57" t="s">
        <v>5</v>
      </c>
      <c r="F10" s="57" t="s">
        <v>6</v>
      </c>
      <c r="G10" s="57" t="s">
        <v>7</v>
      </c>
      <c r="H10" s="57" t="s">
        <v>8</v>
      </c>
      <c r="I10" s="57" t="s">
        <v>9</v>
      </c>
      <c r="J10" s="57" t="s">
        <v>54</v>
      </c>
      <c r="K10" s="57" t="s">
        <v>10</v>
      </c>
      <c r="L10" s="57" t="s">
        <v>11</v>
      </c>
      <c r="M10" s="57" t="s">
        <v>12</v>
      </c>
      <c r="N10" s="138"/>
      <c r="O10" s="125"/>
    </row>
    <row r="11" spans="1:15" ht="12.75">
      <c r="A11" s="41" t="s">
        <v>13</v>
      </c>
      <c r="B11" s="42"/>
      <c r="C11" s="58"/>
      <c r="D11" s="58">
        <v>1</v>
      </c>
      <c r="E11" s="58">
        <v>1</v>
      </c>
      <c r="F11" s="58"/>
      <c r="G11" s="58"/>
      <c r="H11" s="58"/>
      <c r="I11" s="58"/>
      <c r="J11" s="58"/>
      <c r="K11" s="58"/>
      <c r="L11" s="58"/>
      <c r="M11" s="58"/>
      <c r="N11" s="42">
        <f>SUM(B11:M11)</f>
        <v>2</v>
      </c>
      <c r="O11" s="43">
        <f>+N11/$N$23</f>
        <v>0.00024850894632206757</v>
      </c>
    </row>
    <row r="12" spans="1:15" ht="12.75">
      <c r="A12" s="44" t="s">
        <v>14</v>
      </c>
      <c r="B12" s="4"/>
      <c r="C12" s="59"/>
      <c r="D12" s="59">
        <v>7</v>
      </c>
      <c r="E12" s="59"/>
      <c r="F12" s="59">
        <v>1</v>
      </c>
      <c r="G12" s="59"/>
      <c r="H12" s="59">
        <v>2</v>
      </c>
      <c r="I12" s="59">
        <v>1</v>
      </c>
      <c r="J12" s="59"/>
      <c r="K12" s="59"/>
      <c r="L12" s="59"/>
      <c r="M12" s="59"/>
      <c r="N12" s="4">
        <f aca="true" t="shared" si="0" ref="N12:N22">SUM(B12:M12)</f>
        <v>11</v>
      </c>
      <c r="O12" s="45">
        <f aca="true" t="shared" si="1" ref="O12:O22">+N12/$N$23</f>
        <v>0.0013667992047713719</v>
      </c>
    </row>
    <row r="13" spans="1:15" ht="12.75">
      <c r="A13" s="44" t="s">
        <v>15</v>
      </c>
      <c r="B13" s="4"/>
      <c r="C13" s="59"/>
      <c r="D13" s="59">
        <v>25</v>
      </c>
      <c r="E13" s="59"/>
      <c r="F13" s="59"/>
      <c r="G13" s="59"/>
      <c r="H13" s="59">
        <v>3</v>
      </c>
      <c r="I13" s="59"/>
      <c r="J13" s="59"/>
      <c r="K13" s="59">
        <v>1</v>
      </c>
      <c r="L13" s="59">
        <v>1</v>
      </c>
      <c r="M13" s="59"/>
      <c r="N13" s="4">
        <f t="shared" si="0"/>
        <v>30</v>
      </c>
      <c r="O13" s="45">
        <f t="shared" si="1"/>
        <v>0.003727634194831014</v>
      </c>
    </row>
    <row r="14" spans="1:15" ht="12.75">
      <c r="A14" s="44" t="s">
        <v>16</v>
      </c>
      <c r="B14" s="4"/>
      <c r="C14" s="59"/>
      <c r="D14" s="59">
        <v>53</v>
      </c>
      <c r="E14" s="59">
        <v>12</v>
      </c>
      <c r="F14" s="59">
        <v>8</v>
      </c>
      <c r="G14" s="59">
        <v>20</v>
      </c>
      <c r="H14" s="59">
        <v>77</v>
      </c>
      <c r="I14" s="59">
        <v>19</v>
      </c>
      <c r="J14" s="59">
        <v>1</v>
      </c>
      <c r="K14" s="59">
        <v>1</v>
      </c>
      <c r="L14" s="59">
        <v>2</v>
      </c>
      <c r="M14" s="59"/>
      <c r="N14" s="4">
        <f t="shared" si="0"/>
        <v>193</v>
      </c>
      <c r="O14" s="45">
        <f t="shared" si="1"/>
        <v>0.023981113320079524</v>
      </c>
    </row>
    <row r="15" spans="1:15" ht="12.75">
      <c r="A15" s="44" t="s">
        <v>17</v>
      </c>
      <c r="B15" s="4"/>
      <c r="C15" s="59">
        <v>3</v>
      </c>
      <c r="D15" s="59">
        <v>82</v>
      </c>
      <c r="E15" s="59">
        <v>61</v>
      </c>
      <c r="F15" s="59">
        <v>14</v>
      </c>
      <c r="G15" s="59">
        <v>42</v>
      </c>
      <c r="H15" s="59">
        <v>292</v>
      </c>
      <c r="I15" s="59">
        <v>61</v>
      </c>
      <c r="J15" s="59">
        <v>5</v>
      </c>
      <c r="K15" s="59">
        <v>9</v>
      </c>
      <c r="L15" s="59"/>
      <c r="M15" s="59">
        <v>1</v>
      </c>
      <c r="N15" s="4">
        <f t="shared" si="0"/>
        <v>570</v>
      </c>
      <c r="O15" s="45">
        <f t="shared" si="1"/>
        <v>0.07082504970178927</v>
      </c>
    </row>
    <row r="16" spans="1:15" ht="12.75">
      <c r="A16" s="44" t="s">
        <v>18</v>
      </c>
      <c r="B16" s="4"/>
      <c r="C16" s="59">
        <v>13</v>
      </c>
      <c r="D16" s="59">
        <v>184</v>
      </c>
      <c r="E16" s="59">
        <v>121</v>
      </c>
      <c r="F16" s="59">
        <v>33</v>
      </c>
      <c r="G16" s="59">
        <v>125</v>
      </c>
      <c r="H16" s="59">
        <v>596</v>
      </c>
      <c r="I16" s="59">
        <v>157</v>
      </c>
      <c r="J16" s="59">
        <v>8</v>
      </c>
      <c r="K16" s="59">
        <v>34</v>
      </c>
      <c r="L16" s="59">
        <v>8</v>
      </c>
      <c r="M16" s="59">
        <v>4</v>
      </c>
      <c r="N16" s="4">
        <f t="shared" si="0"/>
        <v>1283</v>
      </c>
      <c r="O16" s="45">
        <f t="shared" si="1"/>
        <v>0.15941848906560635</v>
      </c>
    </row>
    <row r="17" spans="1:15" ht="12.75">
      <c r="A17" s="44" t="s">
        <v>19</v>
      </c>
      <c r="B17" s="4"/>
      <c r="C17" s="59">
        <v>13</v>
      </c>
      <c r="D17" s="59">
        <v>141</v>
      </c>
      <c r="E17" s="59">
        <v>111</v>
      </c>
      <c r="F17" s="59">
        <v>75</v>
      </c>
      <c r="G17" s="59">
        <v>183</v>
      </c>
      <c r="H17" s="59">
        <v>866</v>
      </c>
      <c r="I17" s="59">
        <v>421</v>
      </c>
      <c r="J17" s="59">
        <v>35</v>
      </c>
      <c r="K17" s="59">
        <v>79</v>
      </c>
      <c r="L17" s="59">
        <v>2</v>
      </c>
      <c r="M17" s="59">
        <v>8</v>
      </c>
      <c r="N17" s="4">
        <f t="shared" si="0"/>
        <v>1934</v>
      </c>
      <c r="O17" s="45">
        <f t="shared" si="1"/>
        <v>0.24030815109343936</v>
      </c>
    </row>
    <row r="18" spans="1:15" ht="12.75">
      <c r="A18" s="44" t="s">
        <v>20</v>
      </c>
      <c r="B18" s="4"/>
      <c r="C18" s="59">
        <v>13</v>
      </c>
      <c r="D18" s="59">
        <v>113</v>
      </c>
      <c r="E18" s="59">
        <v>78</v>
      </c>
      <c r="F18" s="59">
        <v>51</v>
      </c>
      <c r="G18" s="59">
        <v>129</v>
      </c>
      <c r="H18" s="59">
        <v>831</v>
      </c>
      <c r="I18" s="59">
        <v>447</v>
      </c>
      <c r="J18" s="59">
        <v>60</v>
      </c>
      <c r="K18" s="59">
        <v>169</v>
      </c>
      <c r="L18" s="59">
        <v>7</v>
      </c>
      <c r="M18" s="59">
        <v>5</v>
      </c>
      <c r="N18" s="4">
        <f t="shared" si="0"/>
        <v>1903</v>
      </c>
      <c r="O18" s="45">
        <f t="shared" si="1"/>
        <v>0.23645626242544732</v>
      </c>
    </row>
    <row r="19" spans="1:15" ht="12.75">
      <c r="A19" s="44" t="s">
        <v>21</v>
      </c>
      <c r="B19" s="4"/>
      <c r="C19" s="59">
        <v>7</v>
      </c>
      <c r="D19" s="59">
        <v>96</v>
      </c>
      <c r="E19" s="59">
        <v>38</v>
      </c>
      <c r="F19" s="59">
        <v>26</v>
      </c>
      <c r="G19" s="59">
        <v>107</v>
      </c>
      <c r="H19" s="59">
        <v>698</v>
      </c>
      <c r="I19" s="59">
        <v>361</v>
      </c>
      <c r="J19" s="59">
        <v>38</v>
      </c>
      <c r="K19" s="59">
        <v>135</v>
      </c>
      <c r="L19" s="59">
        <v>3</v>
      </c>
      <c r="M19" s="59">
        <v>1</v>
      </c>
      <c r="N19" s="4">
        <f t="shared" si="0"/>
        <v>1510</v>
      </c>
      <c r="O19" s="45">
        <f t="shared" si="1"/>
        <v>0.18762425447316103</v>
      </c>
    </row>
    <row r="20" spans="1:15" ht="12.75">
      <c r="A20" s="44" t="s">
        <v>22</v>
      </c>
      <c r="B20" s="4"/>
      <c r="C20" s="59">
        <v>3</v>
      </c>
      <c r="D20" s="59">
        <v>57</v>
      </c>
      <c r="E20" s="59">
        <v>13</v>
      </c>
      <c r="F20" s="59">
        <v>12</v>
      </c>
      <c r="G20" s="59">
        <v>71</v>
      </c>
      <c r="H20" s="59">
        <v>261</v>
      </c>
      <c r="I20" s="59">
        <v>28</v>
      </c>
      <c r="J20" s="59">
        <v>2</v>
      </c>
      <c r="K20" s="59">
        <v>5</v>
      </c>
      <c r="L20" s="59">
        <v>1</v>
      </c>
      <c r="M20" s="59"/>
      <c r="N20" s="4">
        <f t="shared" si="0"/>
        <v>453</v>
      </c>
      <c r="O20" s="45">
        <f t="shared" si="1"/>
        <v>0.05628727634194831</v>
      </c>
    </row>
    <row r="21" spans="1:15" ht="12.75">
      <c r="A21" s="44" t="s">
        <v>23</v>
      </c>
      <c r="B21" s="4"/>
      <c r="C21" s="59">
        <v>1</v>
      </c>
      <c r="D21" s="59">
        <v>46</v>
      </c>
      <c r="E21" s="59">
        <v>3</v>
      </c>
      <c r="F21" s="59">
        <v>12</v>
      </c>
      <c r="G21" s="59">
        <v>9</v>
      </c>
      <c r="H21" s="59">
        <v>17</v>
      </c>
      <c r="I21" s="59">
        <v>1</v>
      </c>
      <c r="J21" s="59"/>
      <c r="K21" s="59"/>
      <c r="L21" s="59"/>
      <c r="M21" s="59"/>
      <c r="N21" s="4">
        <f t="shared" si="0"/>
        <v>89</v>
      </c>
      <c r="O21" s="45">
        <f t="shared" si="1"/>
        <v>0.011058648111332009</v>
      </c>
    </row>
    <row r="22" spans="1:15" ht="12.75">
      <c r="A22" s="46" t="s">
        <v>24</v>
      </c>
      <c r="B22" s="30"/>
      <c r="C22" s="30"/>
      <c r="D22" s="30">
        <v>60</v>
      </c>
      <c r="E22" s="30">
        <v>4</v>
      </c>
      <c r="F22" s="30">
        <v>3</v>
      </c>
      <c r="G22" s="30">
        <v>2</v>
      </c>
      <c r="H22" s="30">
        <v>1</v>
      </c>
      <c r="I22" s="30"/>
      <c r="J22" s="30"/>
      <c r="K22" s="30"/>
      <c r="L22" s="30"/>
      <c r="M22" s="30"/>
      <c r="N22" s="30">
        <f t="shared" si="0"/>
        <v>70</v>
      </c>
      <c r="O22" s="47">
        <f t="shared" si="1"/>
        <v>0.008697813121272366</v>
      </c>
    </row>
    <row r="23" spans="1:15" ht="15">
      <c r="A23" s="33"/>
      <c r="B23" s="34">
        <f>SUM(B11:B22)</f>
        <v>0</v>
      </c>
      <c r="C23" s="34">
        <f aca="true" t="shared" si="2" ref="C23:N23">SUM(C11:C22)</f>
        <v>53</v>
      </c>
      <c r="D23" s="34">
        <f t="shared" si="2"/>
        <v>865</v>
      </c>
      <c r="E23" s="34">
        <f t="shared" si="2"/>
        <v>442</v>
      </c>
      <c r="F23" s="34">
        <f t="shared" si="2"/>
        <v>235</v>
      </c>
      <c r="G23" s="34">
        <f t="shared" si="2"/>
        <v>688</v>
      </c>
      <c r="H23" s="34">
        <f t="shared" si="2"/>
        <v>3644</v>
      </c>
      <c r="I23" s="34">
        <f t="shared" si="2"/>
        <v>1496</v>
      </c>
      <c r="J23" s="34">
        <f>SUM(J11:J22)</f>
        <v>149</v>
      </c>
      <c r="K23" s="34">
        <f t="shared" si="2"/>
        <v>433</v>
      </c>
      <c r="L23" s="34">
        <f t="shared" si="2"/>
        <v>24</v>
      </c>
      <c r="M23" s="34">
        <f t="shared" si="2"/>
        <v>19</v>
      </c>
      <c r="N23" s="34">
        <f t="shared" si="2"/>
        <v>8048</v>
      </c>
      <c r="O23" s="48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112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113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55" t="s">
        <v>2</v>
      </c>
      <c r="C10" s="55" t="s">
        <v>3</v>
      </c>
      <c r="D10" s="55" t="s">
        <v>4</v>
      </c>
      <c r="E10" s="55" t="s">
        <v>5</v>
      </c>
      <c r="F10" s="55" t="s">
        <v>6</v>
      </c>
      <c r="G10" s="55" t="s">
        <v>7</v>
      </c>
      <c r="H10" s="55" t="s">
        <v>8</v>
      </c>
      <c r="I10" s="55" t="s">
        <v>9</v>
      </c>
      <c r="J10" s="55" t="s">
        <v>54</v>
      </c>
      <c r="K10" s="55" t="s">
        <v>10</v>
      </c>
      <c r="L10" s="55" t="s">
        <v>11</v>
      </c>
      <c r="M10" s="55" t="s">
        <v>12</v>
      </c>
      <c r="N10" s="138"/>
      <c r="O10" s="125"/>
    </row>
    <row r="11" spans="1:15" ht="12.75">
      <c r="A11" s="41" t="s">
        <v>13</v>
      </c>
      <c r="B11" s="42"/>
      <c r="C11" s="42"/>
      <c r="D11" s="42"/>
      <c r="E11" s="42"/>
      <c r="F11" s="42"/>
      <c r="G11" s="42">
        <v>1</v>
      </c>
      <c r="H11" s="42">
        <v>2</v>
      </c>
      <c r="I11" s="42"/>
      <c r="J11" s="42"/>
      <c r="K11" s="42"/>
      <c r="L11" s="42"/>
      <c r="M11" s="42"/>
      <c r="N11" s="42">
        <f>SUM(B11:M11)</f>
        <v>3</v>
      </c>
      <c r="O11" s="43">
        <f>+N11/$N$23</f>
        <v>0.00047355958958168905</v>
      </c>
    </row>
    <row r="12" spans="1:15" ht="12.75">
      <c r="A12" s="44" t="s">
        <v>14</v>
      </c>
      <c r="B12" s="4"/>
      <c r="C12" s="4"/>
      <c r="D12" s="4">
        <v>3</v>
      </c>
      <c r="E12" s="4"/>
      <c r="F12" s="4">
        <v>1</v>
      </c>
      <c r="G12" s="4">
        <v>3</v>
      </c>
      <c r="H12" s="4">
        <v>2</v>
      </c>
      <c r="I12" s="4"/>
      <c r="J12" s="4"/>
      <c r="K12" s="4"/>
      <c r="L12" s="4"/>
      <c r="M12" s="4"/>
      <c r="N12" s="4">
        <f aca="true" t="shared" si="0" ref="N12:N22">SUM(B12:M12)</f>
        <v>9</v>
      </c>
      <c r="O12" s="45">
        <f aca="true" t="shared" si="1" ref="O12:O22">+N12/$N$23</f>
        <v>0.001420678768745067</v>
      </c>
    </row>
    <row r="13" spans="1:15" ht="12.75">
      <c r="A13" s="44" t="s">
        <v>15</v>
      </c>
      <c r="B13" s="4"/>
      <c r="C13" s="4"/>
      <c r="D13" s="4">
        <v>7</v>
      </c>
      <c r="E13" s="4">
        <v>9</v>
      </c>
      <c r="F13" s="4"/>
      <c r="G13" s="4">
        <v>11</v>
      </c>
      <c r="H13" s="4">
        <v>21</v>
      </c>
      <c r="I13" s="4">
        <v>2</v>
      </c>
      <c r="J13" s="4">
        <v>1</v>
      </c>
      <c r="K13" s="4">
        <v>8</v>
      </c>
      <c r="L13" s="4"/>
      <c r="M13" s="4"/>
      <c r="N13" s="4">
        <f t="shared" si="0"/>
        <v>59</v>
      </c>
      <c r="O13" s="45">
        <f t="shared" si="1"/>
        <v>0.009313338595106552</v>
      </c>
    </row>
    <row r="14" spans="1:15" ht="12.75">
      <c r="A14" s="44" t="s">
        <v>16</v>
      </c>
      <c r="B14" s="4"/>
      <c r="C14" s="4"/>
      <c r="D14" s="4">
        <v>69</v>
      </c>
      <c r="E14" s="4">
        <v>11</v>
      </c>
      <c r="F14" s="4">
        <v>3</v>
      </c>
      <c r="G14" s="4">
        <v>15</v>
      </c>
      <c r="H14" s="4">
        <v>127</v>
      </c>
      <c r="I14" s="4">
        <v>18</v>
      </c>
      <c r="J14" s="4">
        <v>2</v>
      </c>
      <c r="K14" s="4">
        <v>5</v>
      </c>
      <c r="L14" s="4">
        <v>3</v>
      </c>
      <c r="M14" s="4"/>
      <c r="N14" s="4">
        <f t="shared" si="0"/>
        <v>253</v>
      </c>
      <c r="O14" s="45">
        <f t="shared" si="1"/>
        <v>0.03993685872138911</v>
      </c>
    </row>
    <row r="15" spans="1:15" ht="12.75">
      <c r="A15" s="44" t="s">
        <v>17</v>
      </c>
      <c r="B15" s="4"/>
      <c r="C15" s="4">
        <v>4</v>
      </c>
      <c r="D15" s="4">
        <v>149</v>
      </c>
      <c r="E15" s="4">
        <v>68</v>
      </c>
      <c r="F15" s="4">
        <v>25</v>
      </c>
      <c r="G15" s="4">
        <v>46</v>
      </c>
      <c r="H15" s="4">
        <v>243</v>
      </c>
      <c r="I15" s="4">
        <v>42</v>
      </c>
      <c r="J15" s="4">
        <v>4</v>
      </c>
      <c r="K15" s="4">
        <v>22</v>
      </c>
      <c r="L15" s="4">
        <v>3</v>
      </c>
      <c r="M15" s="4"/>
      <c r="N15" s="4">
        <f t="shared" si="0"/>
        <v>606</v>
      </c>
      <c r="O15" s="45">
        <f t="shared" si="1"/>
        <v>0.09565903709550118</v>
      </c>
    </row>
    <row r="16" spans="1:15" ht="12.75">
      <c r="A16" s="44" t="s">
        <v>18</v>
      </c>
      <c r="B16" s="4"/>
      <c r="C16" s="4">
        <v>13</v>
      </c>
      <c r="D16" s="4">
        <v>129</v>
      </c>
      <c r="E16" s="4">
        <v>56</v>
      </c>
      <c r="F16" s="4">
        <v>34</v>
      </c>
      <c r="G16" s="4">
        <v>140</v>
      </c>
      <c r="H16" s="4">
        <v>675</v>
      </c>
      <c r="I16" s="4">
        <v>177</v>
      </c>
      <c r="J16" s="4">
        <v>22</v>
      </c>
      <c r="K16" s="4">
        <v>89</v>
      </c>
      <c r="L16" s="4">
        <v>9</v>
      </c>
      <c r="M16" s="4"/>
      <c r="N16" s="4">
        <f t="shared" si="0"/>
        <v>1344</v>
      </c>
      <c r="O16" s="45">
        <f t="shared" si="1"/>
        <v>0.2121546961325967</v>
      </c>
    </row>
    <row r="17" spans="1:15" ht="12.75">
      <c r="A17" s="44" t="s">
        <v>19</v>
      </c>
      <c r="B17" s="4"/>
      <c r="C17" s="4">
        <v>24</v>
      </c>
      <c r="D17" s="4">
        <v>159</v>
      </c>
      <c r="E17" s="4">
        <v>75</v>
      </c>
      <c r="F17" s="4">
        <v>54</v>
      </c>
      <c r="G17" s="4">
        <v>188</v>
      </c>
      <c r="H17" s="4">
        <v>628</v>
      </c>
      <c r="I17" s="4">
        <v>270</v>
      </c>
      <c r="J17" s="4">
        <v>35</v>
      </c>
      <c r="K17" s="4">
        <v>39</v>
      </c>
      <c r="L17" s="4">
        <v>2</v>
      </c>
      <c r="M17" s="4">
        <v>1</v>
      </c>
      <c r="N17" s="4">
        <f t="shared" si="0"/>
        <v>1475</v>
      </c>
      <c r="O17" s="45">
        <f t="shared" si="1"/>
        <v>0.23283346487766376</v>
      </c>
    </row>
    <row r="18" spans="1:15" ht="12.75">
      <c r="A18" s="44" t="s">
        <v>20</v>
      </c>
      <c r="B18" s="4"/>
      <c r="C18" s="4">
        <v>20</v>
      </c>
      <c r="D18" s="4">
        <v>109</v>
      </c>
      <c r="E18" s="4">
        <v>55</v>
      </c>
      <c r="F18" s="4">
        <v>29</v>
      </c>
      <c r="G18" s="4">
        <v>143</v>
      </c>
      <c r="H18" s="4">
        <v>547</v>
      </c>
      <c r="I18" s="4">
        <v>231</v>
      </c>
      <c r="J18" s="4">
        <v>28</v>
      </c>
      <c r="K18" s="4">
        <v>30</v>
      </c>
      <c r="L18" s="4">
        <v>4</v>
      </c>
      <c r="M18" s="4">
        <v>4</v>
      </c>
      <c r="N18" s="4">
        <f t="shared" si="0"/>
        <v>1200</v>
      </c>
      <c r="O18" s="45">
        <f t="shared" si="1"/>
        <v>0.1894238358326756</v>
      </c>
    </row>
    <row r="19" spans="1:15" ht="12.75">
      <c r="A19" s="44" t="s">
        <v>21</v>
      </c>
      <c r="B19" s="4"/>
      <c r="C19" s="4">
        <v>6</v>
      </c>
      <c r="D19" s="4">
        <v>118</v>
      </c>
      <c r="E19" s="4">
        <v>49</v>
      </c>
      <c r="F19" s="4">
        <v>22</v>
      </c>
      <c r="G19" s="4">
        <v>94</v>
      </c>
      <c r="H19" s="4">
        <v>511</v>
      </c>
      <c r="I19" s="4">
        <v>209</v>
      </c>
      <c r="J19" s="4">
        <v>25</v>
      </c>
      <c r="K19" s="4">
        <v>29</v>
      </c>
      <c r="L19" s="4">
        <v>5</v>
      </c>
      <c r="M19" s="4"/>
      <c r="N19" s="4">
        <f t="shared" si="0"/>
        <v>1068</v>
      </c>
      <c r="O19" s="45">
        <f t="shared" si="1"/>
        <v>0.1685872138910813</v>
      </c>
    </row>
    <row r="20" spans="1:15" ht="12.75">
      <c r="A20" s="44" t="s">
        <v>22</v>
      </c>
      <c r="B20" s="4"/>
      <c r="C20" s="4">
        <v>7</v>
      </c>
      <c r="D20" s="4">
        <v>74</v>
      </c>
      <c r="E20" s="4">
        <v>13</v>
      </c>
      <c r="F20" s="4">
        <v>23</v>
      </c>
      <c r="G20" s="4">
        <v>43</v>
      </c>
      <c r="H20" s="4">
        <v>102</v>
      </c>
      <c r="I20" s="4">
        <v>19</v>
      </c>
      <c r="J20" s="4"/>
      <c r="K20" s="4"/>
      <c r="L20" s="4">
        <v>1</v>
      </c>
      <c r="M20" s="4"/>
      <c r="N20" s="4">
        <f t="shared" si="0"/>
        <v>282</v>
      </c>
      <c r="O20" s="45">
        <f t="shared" si="1"/>
        <v>0.04451460142067877</v>
      </c>
    </row>
    <row r="21" spans="1:15" ht="12.75">
      <c r="A21" s="44" t="s">
        <v>23</v>
      </c>
      <c r="B21" s="4"/>
      <c r="C21" s="4"/>
      <c r="D21" s="4">
        <v>19</v>
      </c>
      <c r="E21" s="4">
        <v>4</v>
      </c>
      <c r="F21" s="4">
        <v>4</v>
      </c>
      <c r="G21" s="4"/>
      <c r="H21" s="4"/>
      <c r="I21" s="4"/>
      <c r="J21" s="4"/>
      <c r="K21" s="4"/>
      <c r="L21" s="4"/>
      <c r="M21" s="4"/>
      <c r="N21" s="4">
        <f t="shared" si="0"/>
        <v>27</v>
      </c>
      <c r="O21" s="45">
        <f t="shared" si="1"/>
        <v>0.0042620363062352016</v>
      </c>
    </row>
    <row r="22" spans="1:15" ht="12.75">
      <c r="A22" s="46" t="s">
        <v>24</v>
      </c>
      <c r="B22" s="30"/>
      <c r="C22" s="30">
        <v>1</v>
      </c>
      <c r="D22" s="30">
        <v>7</v>
      </c>
      <c r="E22" s="30">
        <v>1</v>
      </c>
      <c r="F22" s="30"/>
      <c r="G22" s="30"/>
      <c r="H22" s="30"/>
      <c r="I22" s="30"/>
      <c r="J22" s="30"/>
      <c r="K22" s="30"/>
      <c r="L22" s="30"/>
      <c r="M22" s="30"/>
      <c r="N22" s="30">
        <f t="shared" si="0"/>
        <v>9</v>
      </c>
      <c r="O22" s="47">
        <f t="shared" si="1"/>
        <v>0.001420678768745067</v>
      </c>
    </row>
    <row r="23" spans="1:15" ht="15">
      <c r="A23" s="33"/>
      <c r="B23" s="34">
        <f>SUM(B11:B22)</f>
        <v>0</v>
      </c>
      <c r="C23" s="34">
        <f aca="true" t="shared" si="2" ref="C23:N23">SUM(C11:C22)</f>
        <v>75</v>
      </c>
      <c r="D23" s="34">
        <f t="shared" si="2"/>
        <v>843</v>
      </c>
      <c r="E23" s="34">
        <f t="shared" si="2"/>
        <v>341</v>
      </c>
      <c r="F23" s="34">
        <f t="shared" si="2"/>
        <v>195</v>
      </c>
      <c r="G23" s="34">
        <f t="shared" si="2"/>
        <v>684</v>
      </c>
      <c r="H23" s="34">
        <f t="shared" si="2"/>
        <v>2858</v>
      </c>
      <c r="I23" s="34">
        <f t="shared" si="2"/>
        <v>968</v>
      </c>
      <c r="J23" s="34">
        <f>SUM(J11:J22)</f>
        <v>117</v>
      </c>
      <c r="K23" s="34">
        <f t="shared" si="2"/>
        <v>222</v>
      </c>
      <c r="L23" s="34">
        <f t="shared" si="2"/>
        <v>27</v>
      </c>
      <c r="M23" s="34">
        <f t="shared" si="2"/>
        <v>5</v>
      </c>
      <c r="N23" s="34">
        <f t="shared" si="2"/>
        <v>6335</v>
      </c>
      <c r="O23" s="48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3" t="s">
        <v>27</v>
      </c>
    </row>
    <row r="2" ht="12.75">
      <c r="A2" s="23" t="s">
        <v>118</v>
      </c>
    </row>
    <row r="3" ht="12.75">
      <c r="A3" s="23" t="s">
        <v>110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>
      <c r="A7" s="128" t="s">
        <v>111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ht="12.75">
      <c r="M8" s="13"/>
    </row>
    <row r="9" spans="1:15" ht="15">
      <c r="A9" s="115" t="s">
        <v>25</v>
      </c>
      <c r="B9" s="137" t="s">
        <v>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 t="s">
        <v>1</v>
      </c>
      <c r="O9" s="117" t="s">
        <v>37</v>
      </c>
    </row>
    <row r="10" spans="1:15" ht="15">
      <c r="A10" s="126"/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6</v>
      </c>
      <c r="G10" s="40" t="s">
        <v>7</v>
      </c>
      <c r="H10" s="40" t="s">
        <v>8</v>
      </c>
      <c r="I10" s="40" t="s">
        <v>9</v>
      </c>
      <c r="J10" s="40" t="s">
        <v>54</v>
      </c>
      <c r="K10" s="40" t="s">
        <v>10</v>
      </c>
      <c r="L10" s="40" t="s">
        <v>11</v>
      </c>
      <c r="M10" s="40" t="s">
        <v>12</v>
      </c>
      <c r="N10" s="138"/>
      <c r="O10" s="125"/>
    </row>
    <row r="11" spans="1:15" ht="12.75">
      <c r="A11" s="41" t="s">
        <v>13</v>
      </c>
      <c r="B11" s="49"/>
      <c r="C11" s="49"/>
      <c r="D11" s="49">
        <v>2</v>
      </c>
      <c r="E11" s="49"/>
      <c r="F11" s="49">
        <v>1</v>
      </c>
      <c r="G11" s="49"/>
      <c r="H11" s="49">
        <v>3</v>
      </c>
      <c r="I11" s="49"/>
      <c r="J11" s="49"/>
      <c r="K11" s="49"/>
      <c r="L11" s="49"/>
      <c r="M11" s="50"/>
      <c r="N11" s="51">
        <f>SUM(B11:M11)</f>
        <v>6</v>
      </c>
      <c r="O11" s="43">
        <f>+N11/$N$23</f>
        <v>0.0010617589807113785</v>
      </c>
    </row>
    <row r="12" spans="1:15" ht="12.75">
      <c r="A12" s="44" t="s">
        <v>14</v>
      </c>
      <c r="B12" s="16"/>
      <c r="C12" s="16"/>
      <c r="D12" s="16"/>
      <c r="E12" s="16"/>
      <c r="F12" s="16"/>
      <c r="G12" s="16"/>
      <c r="H12" s="16"/>
      <c r="I12" s="16">
        <v>2</v>
      </c>
      <c r="J12" s="16"/>
      <c r="K12" s="16">
        <v>1</v>
      </c>
      <c r="L12" s="16"/>
      <c r="M12" s="17"/>
      <c r="N12" s="24">
        <f aca="true" t="shared" si="0" ref="N12:N22">SUM(B12:M12)</f>
        <v>3</v>
      </c>
      <c r="O12" s="45">
        <f aca="true" t="shared" si="1" ref="O12:O22">+N12/$N$23</f>
        <v>0.0005308794903556893</v>
      </c>
    </row>
    <row r="13" spans="1:15" ht="12.75">
      <c r="A13" s="44" t="s">
        <v>15</v>
      </c>
      <c r="B13" s="16"/>
      <c r="C13" s="16">
        <v>2</v>
      </c>
      <c r="D13" s="16">
        <v>1</v>
      </c>
      <c r="E13" s="16"/>
      <c r="F13" s="16">
        <v>1</v>
      </c>
      <c r="G13" s="16">
        <v>4</v>
      </c>
      <c r="H13" s="16">
        <v>16</v>
      </c>
      <c r="I13" s="16">
        <v>2</v>
      </c>
      <c r="J13" s="16">
        <v>2</v>
      </c>
      <c r="K13" s="16">
        <v>2</v>
      </c>
      <c r="L13" s="16">
        <v>3</v>
      </c>
      <c r="M13" s="17">
        <v>2</v>
      </c>
      <c r="N13" s="24">
        <f t="shared" si="0"/>
        <v>35</v>
      </c>
      <c r="O13" s="45">
        <f t="shared" si="1"/>
        <v>0.006193594054149708</v>
      </c>
    </row>
    <row r="14" spans="1:15" ht="12.75">
      <c r="A14" s="44" t="s">
        <v>16</v>
      </c>
      <c r="B14" s="16"/>
      <c r="C14" s="16">
        <v>3</v>
      </c>
      <c r="D14" s="16">
        <v>11</v>
      </c>
      <c r="E14" s="16">
        <v>1</v>
      </c>
      <c r="F14" s="16">
        <v>1</v>
      </c>
      <c r="G14" s="16">
        <v>3</v>
      </c>
      <c r="H14" s="16">
        <v>85</v>
      </c>
      <c r="I14" s="16">
        <v>9</v>
      </c>
      <c r="J14" s="16">
        <v>1</v>
      </c>
      <c r="K14" s="16">
        <v>9</v>
      </c>
      <c r="L14" s="16">
        <v>2</v>
      </c>
      <c r="M14" s="17"/>
      <c r="N14" s="24">
        <f t="shared" si="0"/>
        <v>125</v>
      </c>
      <c r="O14" s="45">
        <f t="shared" si="1"/>
        <v>0.022119978764820386</v>
      </c>
    </row>
    <row r="15" spans="1:15" ht="12.75">
      <c r="A15" s="44" t="s">
        <v>17</v>
      </c>
      <c r="B15" s="16"/>
      <c r="C15" s="16">
        <v>6</v>
      </c>
      <c r="D15" s="16">
        <v>45</v>
      </c>
      <c r="E15" s="16">
        <v>35</v>
      </c>
      <c r="F15" s="16">
        <v>21</v>
      </c>
      <c r="G15" s="16">
        <v>32</v>
      </c>
      <c r="H15" s="16">
        <v>257</v>
      </c>
      <c r="I15" s="16">
        <v>78</v>
      </c>
      <c r="J15" s="16">
        <v>15</v>
      </c>
      <c r="K15" s="16">
        <v>26</v>
      </c>
      <c r="L15" s="16">
        <v>1</v>
      </c>
      <c r="M15" s="17">
        <v>2</v>
      </c>
      <c r="N15" s="24">
        <f t="shared" si="0"/>
        <v>518</v>
      </c>
      <c r="O15" s="45">
        <f t="shared" si="1"/>
        <v>0.09166519200141568</v>
      </c>
    </row>
    <row r="16" spans="1:15" ht="12.75">
      <c r="A16" s="44" t="s">
        <v>18</v>
      </c>
      <c r="B16" s="16"/>
      <c r="C16" s="16">
        <v>16</v>
      </c>
      <c r="D16" s="16">
        <v>229</v>
      </c>
      <c r="E16" s="16">
        <v>75</v>
      </c>
      <c r="F16" s="16">
        <v>36</v>
      </c>
      <c r="G16" s="16">
        <v>54</v>
      </c>
      <c r="H16" s="16">
        <v>157</v>
      </c>
      <c r="I16" s="16">
        <v>41</v>
      </c>
      <c r="J16" s="16"/>
      <c r="K16" s="16">
        <v>1</v>
      </c>
      <c r="L16" s="16">
        <v>1</v>
      </c>
      <c r="M16" s="17">
        <v>1</v>
      </c>
      <c r="N16" s="24">
        <f t="shared" si="0"/>
        <v>611</v>
      </c>
      <c r="O16" s="45">
        <f t="shared" si="1"/>
        <v>0.10812245620244204</v>
      </c>
    </row>
    <row r="17" spans="1:15" ht="12.75">
      <c r="A17" s="44" t="s">
        <v>19</v>
      </c>
      <c r="B17" s="16"/>
      <c r="C17" s="16">
        <v>18</v>
      </c>
      <c r="D17" s="16">
        <v>163</v>
      </c>
      <c r="E17" s="16">
        <v>61</v>
      </c>
      <c r="F17" s="16">
        <v>37</v>
      </c>
      <c r="G17" s="16">
        <v>145</v>
      </c>
      <c r="H17" s="16">
        <v>559</v>
      </c>
      <c r="I17" s="16">
        <v>220</v>
      </c>
      <c r="J17" s="16">
        <v>23</v>
      </c>
      <c r="K17" s="16">
        <v>57</v>
      </c>
      <c r="L17" s="16">
        <v>9</v>
      </c>
      <c r="M17" s="17">
        <v>3</v>
      </c>
      <c r="N17" s="24">
        <f t="shared" si="0"/>
        <v>1295</v>
      </c>
      <c r="O17" s="45">
        <f t="shared" si="1"/>
        <v>0.22916298000353919</v>
      </c>
    </row>
    <row r="18" spans="1:15" ht="12.75">
      <c r="A18" s="44" t="s">
        <v>20</v>
      </c>
      <c r="B18" s="16"/>
      <c r="C18" s="16">
        <v>17</v>
      </c>
      <c r="D18" s="16">
        <v>227</v>
      </c>
      <c r="E18" s="16">
        <v>61</v>
      </c>
      <c r="F18" s="16">
        <v>48</v>
      </c>
      <c r="G18" s="16">
        <v>138</v>
      </c>
      <c r="H18" s="16">
        <v>463</v>
      </c>
      <c r="I18" s="16">
        <v>183</v>
      </c>
      <c r="J18" s="16">
        <v>19</v>
      </c>
      <c r="K18" s="16">
        <v>27</v>
      </c>
      <c r="L18" s="16">
        <v>1</v>
      </c>
      <c r="M18" s="17"/>
      <c r="N18" s="24">
        <f t="shared" si="0"/>
        <v>1184</v>
      </c>
      <c r="O18" s="45">
        <f t="shared" si="1"/>
        <v>0.2095204388603787</v>
      </c>
    </row>
    <row r="19" spans="1:15" ht="12.75">
      <c r="A19" s="44" t="s">
        <v>21</v>
      </c>
      <c r="B19" s="16"/>
      <c r="C19" s="16">
        <v>7</v>
      </c>
      <c r="D19" s="16">
        <v>155</v>
      </c>
      <c r="E19" s="16">
        <v>49</v>
      </c>
      <c r="F19" s="16">
        <v>38</v>
      </c>
      <c r="G19" s="16">
        <v>111</v>
      </c>
      <c r="H19" s="16">
        <v>638</v>
      </c>
      <c r="I19" s="16">
        <v>250</v>
      </c>
      <c r="J19" s="16">
        <v>13</v>
      </c>
      <c r="K19" s="16">
        <v>36</v>
      </c>
      <c r="L19" s="16"/>
      <c r="M19" s="17">
        <v>2</v>
      </c>
      <c r="N19" s="24">
        <f t="shared" si="0"/>
        <v>1299</v>
      </c>
      <c r="O19" s="45">
        <f t="shared" si="1"/>
        <v>0.22987081932401346</v>
      </c>
    </row>
    <row r="20" spans="1:15" ht="12.75">
      <c r="A20" s="44" t="s">
        <v>22</v>
      </c>
      <c r="B20" s="16"/>
      <c r="C20" s="16">
        <v>2</v>
      </c>
      <c r="D20" s="16">
        <v>82</v>
      </c>
      <c r="E20" s="16">
        <v>19</v>
      </c>
      <c r="F20" s="16">
        <v>15</v>
      </c>
      <c r="G20" s="16">
        <v>94</v>
      </c>
      <c r="H20" s="16">
        <v>229</v>
      </c>
      <c r="I20" s="16">
        <v>65</v>
      </c>
      <c r="J20" s="16">
        <v>4</v>
      </c>
      <c r="K20" s="16">
        <v>10</v>
      </c>
      <c r="L20" s="16">
        <v>1</v>
      </c>
      <c r="M20" s="17">
        <v>1</v>
      </c>
      <c r="N20" s="24">
        <f t="shared" si="0"/>
        <v>522</v>
      </c>
      <c r="O20" s="45">
        <f t="shared" si="1"/>
        <v>0.09237303132188993</v>
      </c>
    </row>
    <row r="21" spans="1:15" ht="12.75">
      <c r="A21" s="44" t="s">
        <v>23</v>
      </c>
      <c r="B21" s="16"/>
      <c r="C21" s="16"/>
      <c r="D21" s="16">
        <v>36</v>
      </c>
      <c r="E21" s="16">
        <v>3</v>
      </c>
      <c r="F21" s="16">
        <v>4</v>
      </c>
      <c r="G21" s="16">
        <v>2</v>
      </c>
      <c r="H21" s="16">
        <v>2</v>
      </c>
      <c r="I21" s="16">
        <v>1</v>
      </c>
      <c r="J21" s="16"/>
      <c r="K21" s="16"/>
      <c r="L21" s="16"/>
      <c r="M21" s="17"/>
      <c r="N21" s="24">
        <f t="shared" si="0"/>
        <v>48</v>
      </c>
      <c r="O21" s="45">
        <f t="shared" si="1"/>
        <v>0.008494071845691028</v>
      </c>
    </row>
    <row r="22" spans="1:15" ht="12.75">
      <c r="A22" s="46" t="s">
        <v>24</v>
      </c>
      <c r="B22" s="52"/>
      <c r="C22" s="52"/>
      <c r="D22" s="52">
        <v>1</v>
      </c>
      <c r="E22" s="52">
        <v>1</v>
      </c>
      <c r="F22" s="52">
        <v>1</v>
      </c>
      <c r="G22" s="52">
        <v>2</v>
      </c>
      <c r="H22" s="52"/>
      <c r="I22" s="52"/>
      <c r="J22" s="52"/>
      <c r="K22" s="52"/>
      <c r="L22" s="52"/>
      <c r="M22" s="53"/>
      <c r="N22" s="54">
        <f t="shared" si="0"/>
        <v>5</v>
      </c>
      <c r="O22" s="47">
        <f t="shared" si="1"/>
        <v>0.0008847991505928155</v>
      </c>
    </row>
    <row r="23" spans="1:15" ht="15">
      <c r="A23" s="33"/>
      <c r="B23" s="34">
        <f>SUM(B11:B22)</f>
        <v>0</v>
      </c>
      <c r="C23" s="34">
        <f aca="true" t="shared" si="2" ref="C23:N23">SUM(C11:C22)</f>
        <v>71</v>
      </c>
      <c r="D23" s="34">
        <f t="shared" si="2"/>
        <v>952</v>
      </c>
      <c r="E23" s="34">
        <f t="shared" si="2"/>
        <v>305</v>
      </c>
      <c r="F23" s="34">
        <f t="shared" si="2"/>
        <v>203</v>
      </c>
      <c r="G23" s="34">
        <f t="shared" si="2"/>
        <v>585</v>
      </c>
      <c r="H23" s="34">
        <f t="shared" si="2"/>
        <v>2409</v>
      </c>
      <c r="I23" s="34">
        <f t="shared" si="2"/>
        <v>851</v>
      </c>
      <c r="J23" s="34">
        <f>SUM(J11:J22)</f>
        <v>77</v>
      </c>
      <c r="K23" s="34">
        <f t="shared" si="2"/>
        <v>169</v>
      </c>
      <c r="L23" s="34">
        <f t="shared" si="2"/>
        <v>18</v>
      </c>
      <c r="M23" s="34">
        <f t="shared" si="2"/>
        <v>11</v>
      </c>
      <c r="N23" s="34">
        <f t="shared" si="2"/>
        <v>5651</v>
      </c>
      <c r="O23" s="48">
        <f>SUM(O11:O22)</f>
        <v>1</v>
      </c>
    </row>
  </sheetData>
  <sheetProtection/>
  <mergeCells count="6">
    <mergeCell ref="A6:N6"/>
    <mergeCell ref="A7:N7"/>
    <mergeCell ref="B9:M9"/>
    <mergeCell ref="N9:N10"/>
    <mergeCell ref="O9:O10"/>
    <mergeCell ref="A9:A10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107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12.75">
      <c r="M7" s="13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>
        <v>1</v>
      </c>
      <c r="M10" s="50"/>
      <c r="N10" s="51">
        <f>SUM(B10:M10)</f>
        <v>1</v>
      </c>
      <c r="O10" s="43">
        <f>+N10/$N$22</f>
        <v>0.0001815211472136504</v>
      </c>
      <c r="P10" s="2"/>
    </row>
    <row r="11" spans="1:16" ht="19.5" customHeight="1">
      <c r="A11" s="44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24">
        <f aca="true" t="shared" si="0" ref="N11:N21">SUM(B11:M11)</f>
        <v>0</v>
      </c>
      <c r="O11" s="45">
        <f aca="true" t="shared" si="1" ref="O11:O21">+N11/$N$22</f>
        <v>0</v>
      </c>
      <c r="P11" s="2"/>
    </row>
    <row r="12" spans="1:16" ht="19.5" customHeight="1">
      <c r="A12" s="44" t="s">
        <v>15</v>
      </c>
      <c r="B12" s="16"/>
      <c r="C12" s="16"/>
      <c r="D12" s="16">
        <v>6</v>
      </c>
      <c r="E12" s="16"/>
      <c r="F12" s="16"/>
      <c r="G12" s="16">
        <v>1</v>
      </c>
      <c r="H12" s="16">
        <v>6</v>
      </c>
      <c r="I12" s="16">
        <v>2</v>
      </c>
      <c r="J12" s="16"/>
      <c r="K12" s="16"/>
      <c r="L12" s="16"/>
      <c r="M12" s="17"/>
      <c r="N12" s="24">
        <f t="shared" si="0"/>
        <v>15</v>
      </c>
      <c r="O12" s="45">
        <f t="shared" si="1"/>
        <v>0.0027228172082047557</v>
      </c>
      <c r="P12" s="2"/>
    </row>
    <row r="13" spans="1:16" ht="19.5" customHeight="1">
      <c r="A13" s="44" t="s">
        <v>16</v>
      </c>
      <c r="B13" s="16"/>
      <c r="C13" s="16"/>
      <c r="D13" s="16">
        <v>7</v>
      </c>
      <c r="E13" s="16">
        <v>14</v>
      </c>
      <c r="F13" s="16">
        <v>1</v>
      </c>
      <c r="G13" s="16">
        <v>17</v>
      </c>
      <c r="H13" s="16">
        <v>64</v>
      </c>
      <c r="I13" s="16">
        <v>19</v>
      </c>
      <c r="J13" s="16">
        <v>1</v>
      </c>
      <c r="K13" s="16">
        <v>2</v>
      </c>
      <c r="L13" s="16">
        <v>1</v>
      </c>
      <c r="M13" s="17">
        <v>1</v>
      </c>
      <c r="N13" s="24">
        <f t="shared" si="0"/>
        <v>127</v>
      </c>
      <c r="O13" s="45">
        <f t="shared" si="1"/>
        <v>0.0230531856961336</v>
      </c>
      <c r="P13" s="2"/>
    </row>
    <row r="14" spans="1:16" ht="19.5" customHeight="1">
      <c r="A14" s="44" t="s">
        <v>17</v>
      </c>
      <c r="B14" s="16"/>
      <c r="C14" s="16">
        <v>10</v>
      </c>
      <c r="D14" s="16">
        <v>88</v>
      </c>
      <c r="E14" s="16">
        <v>50</v>
      </c>
      <c r="F14" s="16">
        <v>16</v>
      </c>
      <c r="G14" s="16">
        <v>33</v>
      </c>
      <c r="H14" s="16">
        <v>232</v>
      </c>
      <c r="I14" s="16">
        <v>53</v>
      </c>
      <c r="J14" s="16">
        <v>4</v>
      </c>
      <c r="K14" s="16">
        <v>5</v>
      </c>
      <c r="L14" s="16">
        <v>7</v>
      </c>
      <c r="M14" s="17">
        <v>3</v>
      </c>
      <c r="N14" s="24">
        <f t="shared" si="0"/>
        <v>501</v>
      </c>
      <c r="O14" s="45">
        <f t="shared" si="1"/>
        <v>0.09094209475403885</v>
      </c>
      <c r="P14" s="2"/>
    </row>
    <row r="15" spans="1:16" ht="19.5" customHeight="1">
      <c r="A15" s="44" t="s">
        <v>18</v>
      </c>
      <c r="B15" s="16"/>
      <c r="C15" s="16">
        <v>18</v>
      </c>
      <c r="D15" s="16">
        <v>178</v>
      </c>
      <c r="E15" s="16">
        <v>67</v>
      </c>
      <c r="F15" s="16">
        <v>29</v>
      </c>
      <c r="G15" s="16">
        <v>118</v>
      </c>
      <c r="H15" s="16">
        <v>652</v>
      </c>
      <c r="I15" s="16">
        <v>161</v>
      </c>
      <c r="J15" s="16">
        <v>31</v>
      </c>
      <c r="K15" s="16">
        <v>44</v>
      </c>
      <c r="L15" s="16">
        <v>8</v>
      </c>
      <c r="M15" s="17">
        <v>3</v>
      </c>
      <c r="N15" s="24">
        <f t="shared" si="0"/>
        <v>1309</v>
      </c>
      <c r="O15" s="45">
        <f t="shared" si="1"/>
        <v>0.23761118170266837</v>
      </c>
      <c r="P15" s="2"/>
    </row>
    <row r="16" spans="1:16" ht="19.5" customHeight="1">
      <c r="A16" s="44" t="s">
        <v>19</v>
      </c>
      <c r="B16" s="16"/>
      <c r="C16" s="16">
        <v>24</v>
      </c>
      <c r="D16" s="16">
        <v>220</v>
      </c>
      <c r="E16" s="16">
        <v>63</v>
      </c>
      <c r="F16" s="16">
        <v>50</v>
      </c>
      <c r="G16" s="16">
        <v>127</v>
      </c>
      <c r="H16" s="16">
        <v>501</v>
      </c>
      <c r="I16" s="16">
        <v>160</v>
      </c>
      <c r="J16" s="16">
        <v>34</v>
      </c>
      <c r="K16" s="16">
        <v>83</v>
      </c>
      <c r="L16" s="16">
        <v>8</v>
      </c>
      <c r="M16" s="17"/>
      <c r="N16" s="24">
        <f t="shared" si="0"/>
        <v>1270</v>
      </c>
      <c r="O16" s="45">
        <f t="shared" si="1"/>
        <v>0.230531856961336</v>
      </c>
      <c r="P16" s="2"/>
    </row>
    <row r="17" spans="1:16" ht="19.5" customHeight="1">
      <c r="A17" s="44" t="s">
        <v>20</v>
      </c>
      <c r="B17" s="16"/>
      <c r="C17" s="16">
        <v>12</v>
      </c>
      <c r="D17" s="16">
        <v>161</v>
      </c>
      <c r="E17" s="16">
        <v>63</v>
      </c>
      <c r="F17" s="16">
        <v>30</v>
      </c>
      <c r="G17" s="16">
        <v>90</v>
      </c>
      <c r="H17" s="16">
        <v>488</v>
      </c>
      <c r="I17" s="16">
        <v>179</v>
      </c>
      <c r="J17" s="16">
        <v>9</v>
      </c>
      <c r="K17" s="16">
        <v>14</v>
      </c>
      <c r="L17" s="16">
        <v>5</v>
      </c>
      <c r="M17" s="17">
        <v>6</v>
      </c>
      <c r="N17" s="24">
        <f t="shared" si="0"/>
        <v>1057</v>
      </c>
      <c r="O17" s="45">
        <f t="shared" si="1"/>
        <v>0.19186785260482847</v>
      </c>
      <c r="P17" s="2"/>
    </row>
    <row r="18" spans="1:16" ht="19.5" customHeight="1">
      <c r="A18" s="44" t="s">
        <v>21</v>
      </c>
      <c r="B18" s="16"/>
      <c r="C18" s="16">
        <v>5</v>
      </c>
      <c r="D18" s="16">
        <v>127</v>
      </c>
      <c r="E18" s="16">
        <v>24</v>
      </c>
      <c r="F18" s="16">
        <v>26</v>
      </c>
      <c r="G18" s="16">
        <v>64</v>
      </c>
      <c r="H18" s="16">
        <v>305</v>
      </c>
      <c r="I18" s="16">
        <v>114</v>
      </c>
      <c r="J18" s="16">
        <v>8</v>
      </c>
      <c r="K18" s="16">
        <v>10</v>
      </c>
      <c r="L18" s="16">
        <v>5</v>
      </c>
      <c r="M18" s="17"/>
      <c r="N18" s="24">
        <f t="shared" si="0"/>
        <v>688</v>
      </c>
      <c r="O18" s="45">
        <f t="shared" si="1"/>
        <v>0.12488654928299146</v>
      </c>
      <c r="P18" s="2"/>
    </row>
    <row r="19" spans="1:16" ht="19.5" customHeight="1">
      <c r="A19" s="44" t="s">
        <v>22</v>
      </c>
      <c r="B19" s="16"/>
      <c r="C19" s="16">
        <v>4</v>
      </c>
      <c r="D19" s="16">
        <v>68</v>
      </c>
      <c r="E19" s="16">
        <v>11</v>
      </c>
      <c r="F19" s="16">
        <v>13</v>
      </c>
      <c r="G19" s="16">
        <v>51</v>
      </c>
      <c r="H19" s="16">
        <v>253</v>
      </c>
      <c r="I19" s="16">
        <v>47</v>
      </c>
      <c r="J19" s="16">
        <v>2</v>
      </c>
      <c r="K19" s="16">
        <v>4</v>
      </c>
      <c r="L19" s="16">
        <v>2</v>
      </c>
      <c r="M19" s="17"/>
      <c r="N19" s="24">
        <f t="shared" si="0"/>
        <v>455</v>
      </c>
      <c r="O19" s="45">
        <f t="shared" si="1"/>
        <v>0.08259212198221093</v>
      </c>
      <c r="P19" s="2"/>
    </row>
    <row r="20" spans="1:16" ht="19.5" customHeight="1">
      <c r="A20" s="44" t="s">
        <v>23</v>
      </c>
      <c r="B20" s="16"/>
      <c r="C20" s="16">
        <v>1</v>
      </c>
      <c r="D20" s="16">
        <v>42</v>
      </c>
      <c r="E20" s="16">
        <v>6</v>
      </c>
      <c r="F20" s="16">
        <v>4</v>
      </c>
      <c r="G20" s="16">
        <v>3</v>
      </c>
      <c r="H20" s="16">
        <v>16</v>
      </c>
      <c r="I20" s="16">
        <v>5</v>
      </c>
      <c r="J20" s="16"/>
      <c r="K20" s="16"/>
      <c r="L20" s="16"/>
      <c r="M20" s="17"/>
      <c r="N20" s="24">
        <f t="shared" si="0"/>
        <v>77</v>
      </c>
      <c r="O20" s="45">
        <f t="shared" si="1"/>
        <v>0.01397712833545108</v>
      </c>
      <c r="P20" s="2"/>
    </row>
    <row r="21" spans="1:16" ht="19.5" customHeight="1">
      <c r="A21" s="46" t="s">
        <v>24</v>
      </c>
      <c r="B21" s="52">
        <v>1</v>
      </c>
      <c r="C21" s="52">
        <v>1</v>
      </c>
      <c r="D21" s="52">
        <v>4</v>
      </c>
      <c r="E21" s="52">
        <v>1</v>
      </c>
      <c r="F21" s="52"/>
      <c r="G21" s="52"/>
      <c r="H21" s="52"/>
      <c r="I21" s="52"/>
      <c r="J21" s="52"/>
      <c r="K21" s="52">
        <v>1</v>
      </c>
      <c r="L21" s="52">
        <v>1</v>
      </c>
      <c r="M21" s="53"/>
      <c r="N21" s="54">
        <f t="shared" si="0"/>
        <v>9</v>
      </c>
      <c r="O21" s="47">
        <f t="shared" si="1"/>
        <v>0.0016336903249228535</v>
      </c>
      <c r="P21" s="2"/>
    </row>
    <row r="22" spans="1:15" ht="15">
      <c r="A22" s="33"/>
      <c r="B22" s="34">
        <f>SUM(B10:B21)</f>
        <v>1</v>
      </c>
      <c r="C22" s="34">
        <f aca="true" t="shared" si="2" ref="C22:N22">SUM(C10:C21)</f>
        <v>75</v>
      </c>
      <c r="D22" s="34">
        <f t="shared" si="2"/>
        <v>901</v>
      </c>
      <c r="E22" s="34">
        <f t="shared" si="2"/>
        <v>299</v>
      </c>
      <c r="F22" s="34">
        <f t="shared" si="2"/>
        <v>169</v>
      </c>
      <c r="G22" s="34">
        <f t="shared" si="2"/>
        <v>504</v>
      </c>
      <c r="H22" s="34">
        <f t="shared" si="2"/>
        <v>2517</v>
      </c>
      <c r="I22" s="34">
        <f t="shared" si="2"/>
        <v>740</v>
      </c>
      <c r="J22" s="34">
        <f>SUM(J10:J21)</f>
        <v>89</v>
      </c>
      <c r="K22" s="34">
        <f t="shared" si="2"/>
        <v>163</v>
      </c>
      <c r="L22" s="34">
        <f t="shared" si="2"/>
        <v>38</v>
      </c>
      <c r="M22" s="34">
        <f t="shared" si="2"/>
        <v>13</v>
      </c>
      <c r="N22" s="34">
        <f t="shared" si="2"/>
        <v>5509</v>
      </c>
      <c r="O22" s="48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59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12.75">
      <c r="M7" s="13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1</v>
      </c>
      <c r="F11" s="16">
        <v>0</v>
      </c>
      <c r="G11" s="16">
        <v>2</v>
      </c>
      <c r="H11" s="16">
        <v>1</v>
      </c>
      <c r="I11" s="16">
        <v>1</v>
      </c>
      <c r="J11" s="16">
        <v>0</v>
      </c>
      <c r="K11" s="16">
        <v>1</v>
      </c>
      <c r="L11" s="16">
        <v>0</v>
      </c>
      <c r="M11" s="17">
        <v>0</v>
      </c>
      <c r="N11" s="24">
        <f aca="true" t="shared" si="0" ref="N11:N21">SUM(B11:M11)</f>
        <v>6</v>
      </c>
      <c r="O11" s="45">
        <f aca="true" t="shared" si="1" ref="O11:O21">+N11/$N$22</f>
        <v>0.0012116316639741518</v>
      </c>
      <c r="P11" s="2"/>
    </row>
    <row r="12" spans="1:16" ht="19.5" customHeight="1">
      <c r="A12" s="44" t="s">
        <v>15</v>
      </c>
      <c r="B12" s="16">
        <v>0</v>
      </c>
      <c r="C12" s="16">
        <v>0</v>
      </c>
      <c r="D12" s="16">
        <v>3</v>
      </c>
      <c r="E12" s="16">
        <v>3</v>
      </c>
      <c r="F12" s="16">
        <v>1</v>
      </c>
      <c r="G12" s="16">
        <v>8</v>
      </c>
      <c r="H12" s="16">
        <v>11</v>
      </c>
      <c r="I12" s="16">
        <v>2</v>
      </c>
      <c r="J12" s="16">
        <v>0</v>
      </c>
      <c r="K12" s="16">
        <v>0</v>
      </c>
      <c r="L12" s="16">
        <v>0</v>
      </c>
      <c r="M12" s="17">
        <v>0</v>
      </c>
      <c r="N12" s="24">
        <f t="shared" si="0"/>
        <v>28</v>
      </c>
      <c r="O12" s="45">
        <f t="shared" si="1"/>
        <v>0.005654281098546042</v>
      </c>
      <c r="P12" s="2"/>
    </row>
    <row r="13" spans="1:16" ht="19.5" customHeight="1">
      <c r="A13" s="44" t="s">
        <v>16</v>
      </c>
      <c r="B13" s="16">
        <v>0</v>
      </c>
      <c r="C13" s="16">
        <v>2</v>
      </c>
      <c r="D13" s="16">
        <v>6</v>
      </c>
      <c r="E13" s="16">
        <v>9</v>
      </c>
      <c r="F13" s="16">
        <v>9</v>
      </c>
      <c r="G13" s="16">
        <v>6</v>
      </c>
      <c r="H13" s="16">
        <v>49</v>
      </c>
      <c r="I13" s="16">
        <v>4</v>
      </c>
      <c r="J13" s="16">
        <v>0</v>
      </c>
      <c r="K13" s="16">
        <v>1</v>
      </c>
      <c r="L13" s="16">
        <v>2</v>
      </c>
      <c r="M13" s="17">
        <v>1</v>
      </c>
      <c r="N13" s="24">
        <f t="shared" si="0"/>
        <v>89</v>
      </c>
      <c r="O13" s="45">
        <f t="shared" si="1"/>
        <v>0.01797253634894992</v>
      </c>
      <c r="P13" s="2"/>
    </row>
    <row r="14" spans="1:16" ht="19.5" customHeight="1">
      <c r="A14" s="44" t="s">
        <v>17</v>
      </c>
      <c r="B14" s="16">
        <v>0</v>
      </c>
      <c r="C14" s="16">
        <v>6</v>
      </c>
      <c r="D14" s="16">
        <v>55</v>
      </c>
      <c r="E14" s="16">
        <v>110</v>
      </c>
      <c r="F14" s="16">
        <v>27</v>
      </c>
      <c r="G14" s="16">
        <v>24</v>
      </c>
      <c r="H14" s="16">
        <v>89</v>
      </c>
      <c r="I14" s="16">
        <v>19</v>
      </c>
      <c r="J14" s="16">
        <v>2</v>
      </c>
      <c r="K14" s="16">
        <v>7</v>
      </c>
      <c r="L14" s="16">
        <v>1</v>
      </c>
      <c r="M14" s="17">
        <v>4</v>
      </c>
      <c r="N14" s="24">
        <f t="shared" si="0"/>
        <v>344</v>
      </c>
      <c r="O14" s="45">
        <f t="shared" si="1"/>
        <v>0.06946688206785137</v>
      </c>
      <c r="P14" s="2"/>
    </row>
    <row r="15" spans="1:16" ht="19.5" customHeight="1">
      <c r="A15" s="44" t="s">
        <v>18</v>
      </c>
      <c r="B15" s="16">
        <v>0</v>
      </c>
      <c r="C15" s="16">
        <v>8</v>
      </c>
      <c r="D15" s="16">
        <v>188</v>
      </c>
      <c r="E15" s="16">
        <v>157</v>
      </c>
      <c r="F15" s="16">
        <v>45</v>
      </c>
      <c r="G15" s="16">
        <v>92</v>
      </c>
      <c r="H15" s="16">
        <v>269</v>
      </c>
      <c r="I15" s="16">
        <v>52</v>
      </c>
      <c r="J15" s="16">
        <v>13</v>
      </c>
      <c r="K15" s="16">
        <v>10</v>
      </c>
      <c r="L15" s="16">
        <v>5</v>
      </c>
      <c r="M15" s="17">
        <v>4</v>
      </c>
      <c r="N15" s="24">
        <f t="shared" si="0"/>
        <v>843</v>
      </c>
      <c r="O15" s="45">
        <f t="shared" si="1"/>
        <v>0.17023424878836835</v>
      </c>
      <c r="P15" s="2"/>
    </row>
    <row r="16" spans="1:16" ht="19.5" customHeight="1">
      <c r="A16" s="44" t="s">
        <v>19</v>
      </c>
      <c r="B16" s="16">
        <v>0</v>
      </c>
      <c r="C16" s="16">
        <v>12</v>
      </c>
      <c r="D16" s="16">
        <v>218</v>
      </c>
      <c r="E16" s="16">
        <v>159</v>
      </c>
      <c r="F16" s="16">
        <v>62</v>
      </c>
      <c r="G16" s="16">
        <v>126</v>
      </c>
      <c r="H16" s="16">
        <v>499</v>
      </c>
      <c r="I16" s="16">
        <v>149</v>
      </c>
      <c r="J16" s="16">
        <v>15</v>
      </c>
      <c r="K16" s="16">
        <v>24</v>
      </c>
      <c r="L16" s="16">
        <v>3</v>
      </c>
      <c r="M16" s="17">
        <v>7</v>
      </c>
      <c r="N16" s="24">
        <f t="shared" si="0"/>
        <v>1274</v>
      </c>
      <c r="O16" s="45">
        <f t="shared" si="1"/>
        <v>0.2572697899838449</v>
      </c>
      <c r="P16" s="2"/>
    </row>
    <row r="17" spans="1:16" ht="19.5" customHeight="1">
      <c r="A17" s="44" t="s">
        <v>20</v>
      </c>
      <c r="B17" s="16">
        <v>0</v>
      </c>
      <c r="C17" s="16">
        <v>8</v>
      </c>
      <c r="D17" s="16">
        <v>122</v>
      </c>
      <c r="E17" s="16">
        <v>71</v>
      </c>
      <c r="F17" s="16">
        <v>33</v>
      </c>
      <c r="G17" s="16">
        <v>129</v>
      </c>
      <c r="H17" s="16">
        <v>591</v>
      </c>
      <c r="I17" s="16">
        <v>222</v>
      </c>
      <c r="J17" s="16">
        <v>27</v>
      </c>
      <c r="K17" s="16">
        <v>45</v>
      </c>
      <c r="L17" s="16">
        <v>4</v>
      </c>
      <c r="M17" s="17">
        <v>3</v>
      </c>
      <c r="N17" s="24">
        <f t="shared" si="0"/>
        <v>1255</v>
      </c>
      <c r="O17" s="45">
        <f t="shared" si="1"/>
        <v>0.2534329563812601</v>
      </c>
      <c r="P17" s="2"/>
    </row>
    <row r="18" spans="1:16" ht="19.5" customHeight="1">
      <c r="A18" s="44" t="s">
        <v>21</v>
      </c>
      <c r="B18" s="16">
        <v>0</v>
      </c>
      <c r="C18" s="16">
        <v>10</v>
      </c>
      <c r="D18" s="16">
        <v>124</v>
      </c>
      <c r="E18" s="16">
        <v>49</v>
      </c>
      <c r="F18" s="16">
        <v>26</v>
      </c>
      <c r="G18" s="16">
        <v>71</v>
      </c>
      <c r="H18" s="16">
        <v>378</v>
      </c>
      <c r="I18" s="16">
        <v>104</v>
      </c>
      <c r="J18" s="16">
        <v>11</v>
      </c>
      <c r="K18" s="16">
        <v>9</v>
      </c>
      <c r="L18" s="16">
        <v>2</v>
      </c>
      <c r="M18" s="17">
        <v>3</v>
      </c>
      <c r="N18" s="24">
        <f t="shared" si="0"/>
        <v>787</v>
      </c>
      <c r="O18" s="45">
        <f t="shared" si="1"/>
        <v>0.15892568659127626</v>
      </c>
      <c r="P18" s="2"/>
    </row>
    <row r="19" spans="1:16" ht="19.5" customHeight="1">
      <c r="A19" s="44" t="s">
        <v>22</v>
      </c>
      <c r="B19" s="16">
        <v>0</v>
      </c>
      <c r="C19" s="16">
        <v>1</v>
      </c>
      <c r="D19" s="16">
        <v>65</v>
      </c>
      <c r="E19" s="16">
        <v>13</v>
      </c>
      <c r="F19" s="16">
        <v>13</v>
      </c>
      <c r="G19" s="16">
        <v>20</v>
      </c>
      <c r="H19" s="16">
        <v>108</v>
      </c>
      <c r="I19" s="16">
        <v>22</v>
      </c>
      <c r="J19" s="16">
        <v>1</v>
      </c>
      <c r="K19" s="16">
        <v>0</v>
      </c>
      <c r="L19" s="16">
        <v>0</v>
      </c>
      <c r="M19" s="17">
        <v>0</v>
      </c>
      <c r="N19" s="24">
        <f t="shared" si="0"/>
        <v>243</v>
      </c>
      <c r="O19" s="45">
        <f t="shared" si="1"/>
        <v>0.04907108239095315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42</v>
      </c>
      <c r="E20" s="16">
        <v>14</v>
      </c>
      <c r="F20" s="16">
        <v>5</v>
      </c>
      <c r="G20" s="16">
        <v>1</v>
      </c>
      <c r="H20" s="16">
        <v>10</v>
      </c>
      <c r="I20" s="16">
        <v>5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77</v>
      </c>
      <c r="O20" s="45">
        <f t="shared" si="1"/>
        <v>0.015549273021001616</v>
      </c>
      <c r="P20" s="2"/>
    </row>
    <row r="21" spans="1:16" ht="19.5" customHeight="1">
      <c r="A21" s="46" t="s">
        <v>24</v>
      </c>
      <c r="B21" s="52">
        <v>0</v>
      </c>
      <c r="C21" s="52">
        <v>1</v>
      </c>
      <c r="D21" s="52">
        <v>1</v>
      </c>
      <c r="E21" s="52">
        <v>4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6</v>
      </c>
      <c r="O21" s="47">
        <f t="shared" si="1"/>
        <v>0.0012116316639741518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48</v>
      </c>
      <c r="D22" s="34">
        <f t="shared" si="2"/>
        <v>824</v>
      </c>
      <c r="E22" s="34">
        <f t="shared" si="2"/>
        <v>590</v>
      </c>
      <c r="F22" s="34">
        <f t="shared" si="2"/>
        <v>221</v>
      </c>
      <c r="G22" s="34">
        <f t="shared" si="2"/>
        <v>479</v>
      </c>
      <c r="H22" s="34">
        <f t="shared" si="2"/>
        <v>2005</v>
      </c>
      <c r="I22" s="34">
        <f t="shared" si="2"/>
        <v>580</v>
      </c>
      <c r="J22" s="34">
        <f>SUM(J10:J21)</f>
        <v>69</v>
      </c>
      <c r="K22" s="34">
        <f t="shared" si="2"/>
        <v>97</v>
      </c>
      <c r="L22" s="34">
        <f t="shared" si="2"/>
        <v>17</v>
      </c>
      <c r="M22" s="34">
        <f t="shared" si="2"/>
        <v>22</v>
      </c>
      <c r="N22" s="34">
        <f t="shared" si="2"/>
        <v>4952</v>
      </c>
      <c r="O22" s="48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58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</v>
      </c>
      <c r="M10" s="50">
        <v>0</v>
      </c>
      <c r="N10" s="51">
        <f>SUM(B10:M10)</f>
        <v>4</v>
      </c>
      <c r="O10" s="43">
        <f>+N10/$N$22</f>
        <v>0.0009830425165888424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2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aca="true" t="shared" si="0" ref="N11:N21">SUM(B11:M11)</f>
        <v>3</v>
      </c>
      <c r="O11" s="45">
        <f aca="true" t="shared" si="1" ref="O11:O21">+N11/$N$22</f>
        <v>0.0007372818874416319</v>
      </c>
      <c r="P11" s="2"/>
    </row>
    <row r="12" spans="1:16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39</v>
      </c>
      <c r="I12" s="16">
        <v>4</v>
      </c>
      <c r="J12" s="16">
        <v>5</v>
      </c>
      <c r="K12" s="16">
        <v>0</v>
      </c>
      <c r="L12" s="16">
        <v>0</v>
      </c>
      <c r="M12" s="17">
        <v>2</v>
      </c>
      <c r="N12" s="24">
        <f t="shared" si="0"/>
        <v>53</v>
      </c>
      <c r="O12" s="45">
        <f t="shared" si="1"/>
        <v>0.013025313344802163</v>
      </c>
      <c r="P12" s="2"/>
    </row>
    <row r="13" spans="1:16" ht="19.5" customHeight="1">
      <c r="A13" s="44" t="s">
        <v>16</v>
      </c>
      <c r="B13" s="16">
        <v>0</v>
      </c>
      <c r="C13" s="16">
        <v>3</v>
      </c>
      <c r="D13" s="16">
        <v>9</v>
      </c>
      <c r="E13" s="16">
        <v>3</v>
      </c>
      <c r="F13" s="16">
        <v>1</v>
      </c>
      <c r="G13" s="16">
        <v>5</v>
      </c>
      <c r="H13" s="16">
        <v>35</v>
      </c>
      <c r="I13" s="16">
        <v>10</v>
      </c>
      <c r="J13" s="16">
        <v>0</v>
      </c>
      <c r="K13" s="16">
        <v>1</v>
      </c>
      <c r="L13" s="16">
        <v>0</v>
      </c>
      <c r="M13" s="17">
        <v>1</v>
      </c>
      <c r="N13" s="24">
        <f t="shared" si="0"/>
        <v>68</v>
      </c>
      <c r="O13" s="45">
        <f t="shared" si="1"/>
        <v>0.016711722782010323</v>
      </c>
      <c r="P13" s="2"/>
    </row>
    <row r="14" spans="1:16" ht="19.5" customHeight="1">
      <c r="A14" s="44" t="s">
        <v>17</v>
      </c>
      <c r="B14" s="16">
        <v>0</v>
      </c>
      <c r="C14" s="16">
        <v>1</v>
      </c>
      <c r="D14" s="16">
        <v>115</v>
      </c>
      <c r="E14" s="16">
        <v>48</v>
      </c>
      <c r="F14" s="16">
        <v>12</v>
      </c>
      <c r="G14" s="16">
        <v>2</v>
      </c>
      <c r="H14" s="16">
        <v>54</v>
      </c>
      <c r="I14" s="16">
        <v>8</v>
      </c>
      <c r="J14" s="16">
        <v>1</v>
      </c>
      <c r="K14" s="16">
        <v>0</v>
      </c>
      <c r="L14" s="16">
        <v>0</v>
      </c>
      <c r="M14" s="17">
        <v>1</v>
      </c>
      <c r="N14" s="24">
        <f t="shared" si="0"/>
        <v>242</v>
      </c>
      <c r="O14" s="45">
        <f t="shared" si="1"/>
        <v>0.05947407225362497</v>
      </c>
      <c r="P14" s="2"/>
    </row>
    <row r="15" spans="1:16" ht="19.5" customHeight="1">
      <c r="A15" s="44" t="s">
        <v>18</v>
      </c>
      <c r="B15" s="16">
        <v>0</v>
      </c>
      <c r="C15" s="16">
        <v>3</v>
      </c>
      <c r="D15" s="16">
        <v>224</v>
      </c>
      <c r="E15" s="16">
        <v>166</v>
      </c>
      <c r="F15" s="16">
        <v>55</v>
      </c>
      <c r="G15" s="16">
        <v>63</v>
      </c>
      <c r="H15" s="16">
        <v>262</v>
      </c>
      <c r="I15" s="16">
        <v>51</v>
      </c>
      <c r="J15" s="16">
        <v>6</v>
      </c>
      <c r="K15" s="16">
        <v>4</v>
      </c>
      <c r="L15" s="16">
        <v>1</v>
      </c>
      <c r="M15" s="17">
        <v>5</v>
      </c>
      <c r="N15" s="24">
        <f t="shared" si="0"/>
        <v>840</v>
      </c>
      <c r="O15" s="45">
        <f t="shared" si="1"/>
        <v>0.2064389284836569</v>
      </c>
      <c r="P15" s="2"/>
    </row>
    <row r="16" spans="1:16" ht="19.5" customHeight="1">
      <c r="A16" s="44" t="s">
        <v>19</v>
      </c>
      <c r="B16" s="16">
        <v>0</v>
      </c>
      <c r="C16" s="16">
        <v>4</v>
      </c>
      <c r="D16" s="16">
        <v>124</v>
      </c>
      <c r="E16" s="16">
        <v>100</v>
      </c>
      <c r="F16" s="16">
        <v>75</v>
      </c>
      <c r="G16" s="16">
        <v>84</v>
      </c>
      <c r="H16" s="16">
        <v>665</v>
      </c>
      <c r="I16" s="16">
        <v>132</v>
      </c>
      <c r="J16" s="16">
        <v>11</v>
      </c>
      <c r="K16" s="16">
        <v>7</v>
      </c>
      <c r="L16" s="16">
        <v>0</v>
      </c>
      <c r="M16" s="17">
        <v>3</v>
      </c>
      <c r="N16" s="24">
        <f t="shared" si="0"/>
        <v>1205</v>
      </c>
      <c r="O16" s="45">
        <f t="shared" si="1"/>
        <v>0.2961415581223888</v>
      </c>
      <c r="P16" s="2"/>
    </row>
    <row r="17" spans="1:16" ht="19.5" customHeight="1">
      <c r="A17" s="44" t="s">
        <v>20</v>
      </c>
      <c r="B17" s="16">
        <v>0</v>
      </c>
      <c r="C17" s="16">
        <v>7</v>
      </c>
      <c r="D17" s="16">
        <v>145</v>
      </c>
      <c r="E17" s="16">
        <v>79</v>
      </c>
      <c r="F17" s="16">
        <v>44</v>
      </c>
      <c r="G17" s="16">
        <v>76</v>
      </c>
      <c r="H17" s="16">
        <v>304</v>
      </c>
      <c r="I17" s="16">
        <v>81</v>
      </c>
      <c r="J17" s="16">
        <v>10</v>
      </c>
      <c r="K17" s="16">
        <v>4</v>
      </c>
      <c r="L17" s="16">
        <v>2</v>
      </c>
      <c r="M17" s="17">
        <v>2</v>
      </c>
      <c r="N17" s="24">
        <f t="shared" si="0"/>
        <v>754</v>
      </c>
      <c r="O17" s="45">
        <f t="shared" si="1"/>
        <v>0.1853035143769968</v>
      </c>
      <c r="P17" s="2"/>
    </row>
    <row r="18" spans="1:16" ht="19.5" customHeight="1">
      <c r="A18" s="44" t="s">
        <v>21</v>
      </c>
      <c r="B18" s="16">
        <v>0</v>
      </c>
      <c r="C18" s="16">
        <v>1</v>
      </c>
      <c r="D18" s="16">
        <v>61</v>
      </c>
      <c r="E18" s="16">
        <v>34</v>
      </c>
      <c r="F18" s="16">
        <v>22</v>
      </c>
      <c r="G18" s="16">
        <v>56</v>
      </c>
      <c r="H18" s="16">
        <v>209</v>
      </c>
      <c r="I18" s="16">
        <v>69</v>
      </c>
      <c r="J18" s="16">
        <v>7</v>
      </c>
      <c r="K18" s="16">
        <v>8</v>
      </c>
      <c r="L18" s="16">
        <v>0</v>
      </c>
      <c r="M18" s="17">
        <v>3</v>
      </c>
      <c r="N18" s="24">
        <f t="shared" si="0"/>
        <v>470</v>
      </c>
      <c r="O18" s="45">
        <f t="shared" si="1"/>
        <v>0.11550749569918899</v>
      </c>
      <c r="P18" s="2"/>
    </row>
    <row r="19" spans="1:16" ht="19.5" customHeight="1">
      <c r="A19" s="44" t="s">
        <v>22</v>
      </c>
      <c r="B19" s="16">
        <v>0</v>
      </c>
      <c r="C19" s="16">
        <v>0</v>
      </c>
      <c r="D19" s="16">
        <v>31</v>
      </c>
      <c r="E19" s="16">
        <v>13</v>
      </c>
      <c r="F19" s="16">
        <v>13</v>
      </c>
      <c r="G19" s="16">
        <v>33</v>
      </c>
      <c r="H19" s="16">
        <v>255</v>
      </c>
      <c r="I19" s="16">
        <v>61</v>
      </c>
      <c r="J19" s="16">
        <v>0</v>
      </c>
      <c r="K19" s="16">
        <v>0</v>
      </c>
      <c r="L19" s="16">
        <v>1</v>
      </c>
      <c r="M19" s="17">
        <v>0</v>
      </c>
      <c r="N19" s="24">
        <f t="shared" si="0"/>
        <v>407</v>
      </c>
      <c r="O19" s="45">
        <f t="shared" si="1"/>
        <v>0.10002457606291472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3</v>
      </c>
      <c r="F20" s="16">
        <v>1</v>
      </c>
      <c r="G20" s="16">
        <v>2</v>
      </c>
      <c r="H20" s="16">
        <v>13</v>
      </c>
      <c r="I20" s="16">
        <v>3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22</v>
      </c>
      <c r="O20" s="45">
        <f t="shared" si="1"/>
        <v>0.005406733841238634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1</v>
      </c>
      <c r="O21" s="47">
        <f t="shared" si="1"/>
        <v>0.0002457606291472106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19</v>
      </c>
      <c r="D22" s="34">
        <f t="shared" si="2"/>
        <v>713</v>
      </c>
      <c r="E22" s="34">
        <f t="shared" si="2"/>
        <v>447</v>
      </c>
      <c r="F22" s="34">
        <f t="shared" si="2"/>
        <v>225</v>
      </c>
      <c r="G22" s="34">
        <f t="shared" si="2"/>
        <v>322</v>
      </c>
      <c r="H22" s="34">
        <f t="shared" si="2"/>
        <v>1837</v>
      </c>
      <c r="I22" s="34">
        <f t="shared" si="2"/>
        <v>419</v>
      </c>
      <c r="J22" s="34">
        <f>SUM(J10:J21)</f>
        <v>40</v>
      </c>
      <c r="K22" s="34">
        <f t="shared" si="2"/>
        <v>24</v>
      </c>
      <c r="L22" s="34">
        <f t="shared" si="2"/>
        <v>6</v>
      </c>
      <c r="M22" s="34">
        <f t="shared" si="2"/>
        <v>17</v>
      </c>
      <c r="N22" s="34">
        <f t="shared" si="2"/>
        <v>4069</v>
      </c>
      <c r="O22" s="48">
        <f>SUM(O10:O21)</f>
        <v>0.9999999999999999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2.75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7">
        <v>0</v>
      </c>
      <c r="N11" s="24">
        <f aca="true" t="shared" si="0" ref="N11:N21">SUM(B11:M11)</f>
        <v>1</v>
      </c>
      <c r="O11" s="45">
        <f aca="true" t="shared" si="1" ref="O11:O21">+N11/$N$22</f>
        <v>0.00016241676140977748</v>
      </c>
      <c r="P11" s="2"/>
    </row>
    <row r="12" spans="1:16" ht="19.5" customHeight="1">
      <c r="A12" s="44" t="s">
        <v>15</v>
      </c>
      <c r="B12" s="16">
        <v>0</v>
      </c>
      <c r="C12" s="16">
        <v>0</v>
      </c>
      <c r="D12" s="16">
        <v>1</v>
      </c>
      <c r="E12" s="16">
        <v>0</v>
      </c>
      <c r="F12" s="16">
        <v>0</v>
      </c>
      <c r="G12" s="16">
        <v>3</v>
      </c>
      <c r="H12" s="16">
        <v>19</v>
      </c>
      <c r="I12" s="16">
        <v>3</v>
      </c>
      <c r="J12" s="16">
        <v>1</v>
      </c>
      <c r="K12" s="16">
        <v>6</v>
      </c>
      <c r="L12" s="16">
        <v>2</v>
      </c>
      <c r="M12" s="17">
        <v>2</v>
      </c>
      <c r="N12" s="24">
        <f t="shared" si="0"/>
        <v>37</v>
      </c>
      <c r="O12" s="45">
        <f t="shared" si="1"/>
        <v>0.006009420172161767</v>
      </c>
      <c r="P12" s="2"/>
    </row>
    <row r="13" spans="1:16" ht="19.5" customHeight="1">
      <c r="A13" s="44" t="s">
        <v>16</v>
      </c>
      <c r="B13" s="16">
        <v>0</v>
      </c>
      <c r="C13" s="16">
        <v>2</v>
      </c>
      <c r="D13" s="16">
        <v>1</v>
      </c>
      <c r="E13" s="16">
        <v>6</v>
      </c>
      <c r="F13" s="16">
        <v>3</v>
      </c>
      <c r="G13" s="16">
        <v>4</v>
      </c>
      <c r="H13" s="16">
        <v>55</v>
      </c>
      <c r="I13" s="16">
        <v>9</v>
      </c>
      <c r="J13" s="16">
        <v>1</v>
      </c>
      <c r="K13" s="16">
        <v>9</v>
      </c>
      <c r="L13" s="16">
        <v>4</v>
      </c>
      <c r="M13" s="17">
        <v>0</v>
      </c>
      <c r="N13" s="24">
        <f t="shared" si="0"/>
        <v>94</v>
      </c>
      <c r="O13" s="45">
        <f t="shared" si="1"/>
        <v>0.015267175572519083</v>
      </c>
      <c r="P13" s="2"/>
    </row>
    <row r="14" spans="1:16" ht="19.5" customHeight="1">
      <c r="A14" s="44" t="s">
        <v>17</v>
      </c>
      <c r="B14" s="16">
        <v>0</v>
      </c>
      <c r="C14" s="16">
        <v>3</v>
      </c>
      <c r="D14" s="16">
        <v>58</v>
      </c>
      <c r="E14" s="16">
        <v>46</v>
      </c>
      <c r="F14" s="16">
        <v>13</v>
      </c>
      <c r="G14" s="16">
        <v>16</v>
      </c>
      <c r="H14" s="16">
        <v>238</v>
      </c>
      <c r="I14" s="16">
        <v>66</v>
      </c>
      <c r="J14" s="16">
        <v>3</v>
      </c>
      <c r="K14" s="16">
        <v>10</v>
      </c>
      <c r="L14" s="16">
        <v>2</v>
      </c>
      <c r="M14" s="17">
        <v>1</v>
      </c>
      <c r="N14" s="24">
        <f t="shared" si="0"/>
        <v>456</v>
      </c>
      <c r="O14" s="45">
        <f t="shared" si="1"/>
        <v>0.07406204320285853</v>
      </c>
      <c r="P14" s="2"/>
    </row>
    <row r="15" spans="1:16" ht="19.5" customHeight="1">
      <c r="A15" s="44" t="s">
        <v>18</v>
      </c>
      <c r="B15" s="16">
        <v>0</v>
      </c>
      <c r="C15" s="16">
        <v>12</v>
      </c>
      <c r="D15" s="16">
        <v>132</v>
      </c>
      <c r="E15" s="16">
        <v>101</v>
      </c>
      <c r="F15" s="16">
        <v>29</v>
      </c>
      <c r="G15" s="16">
        <v>35</v>
      </c>
      <c r="H15" s="16">
        <v>414</v>
      </c>
      <c r="I15" s="16">
        <v>131</v>
      </c>
      <c r="J15" s="16">
        <v>22</v>
      </c>
      <c r="K15" s="16">
        <v>85</v>
      </c>
      <c r="L15" s="16">
        <v>11</v>
      </c>
      <c r="M15" s="17">
        <v>4</v>
      </c>
      <c r="N15" s="24">
        <f t="shared" si="0"/>
        <v>976</v>
      </c>
      <c r="O15" s="45">
        <f t="shared" si="1"/>
        <v>0.15851875913594282</v>
      </c>
      <c r="P15" s="2"/>
    </row>
    <row r="16" spans="1:16" ht="19.5" customHeight="1">
      <c r="A16" s="44" t="s">
        <v>19</v>
      </c>
      <c r="B16" s="16">
        <v>0</v>
      </c>
      <c r="C16" s="16">
        <v>2</v>
      </c>
      <c r="D16" s="16">
        <v>164</v>
      </c>
      <c r="E16" s="16">
        <v>114</v>
      </c>
      <c r="F16" s="16">
        <v>60</v>
      </c>
      <c r="G16" s="16">
        <v>73</v>
      </c>
      <c r="H16" s="16">
        <v>854</v>
      </c>
      <c r="I16" s="16">
        <v>330</v>
      </c>
      <c r="J16" s="16">
        <v>75</v>
      </c>
      <c r="K16" s="16">
        <v>153</v>
      </c>
      <c r="L16" s="16">
        <v>8</v>
      </c>
      <c r="M16" s="17">
        <v>9</v>
      </c>
      <c r="N16" s="24">
        <f t="shared" si="0"/>
        <v>1842</v>
      </c>
      <c r="O16" s="45">
        <f t="shared" si="1"/>
        <v>0.29917167451681015</v>
      </c>
      <c r="P16" s="2"/>
    </row>
    <row r="17" spans="1:16" ht="19.5" customHeight="1">
      <c r="A17" s="44" t="s">
        <v>20</v>
      </c>
      <c r="B17" s="16">
        <v>0</v>
      </c>
      <c r="C17" s="16">
        <v>10</v>
      </c>
      <c r="D17" s="16">
        <v>132</v>
      </c>
      <c r="E17" s="16">
        <v>93</v>
      </c>
      <c r="F17" s="16">
        <v>52</v>
      </c>
      <c r="G17" s="16">
        <v>60</v>
      </c>
      <c r="H17" s="16">
        <v>578</v>
      </c>
      <c r="I17" s="16">
        <v>211</v>
      </c>
      <c r="J17" s="16">
        <v>59</v>
      </c>
      <c r="K17" s="16">
        <v>58</v>
      </c>
      <c r="L17" s="16">
        <v>0</v>
      </c>
      <c r="M17" s="17">
        <v>8</v>
      </c>
      <c r="N17" s="24">
        <f t="shared" si="0"/>
        <v>1261</v>
      </c>
      <c r="O17" s="45">
        <f t="shared" si="1"/>
        <v>0.20480753613772942</v>
      </c>
      <c r="P17" s="2"/>
    </row>
    <row r="18" spans="1:16" ht="19.5" customHeight="1">
      <c r="A18" s="44" t="s">
        <v>21</v>
      </c>
      <c r="B18" s="16">
        <v>0</v>
      </c>
      <c r="C18" s="16">
        <v>2</v>
      </c>
      <c r="D18" s="16">
        <v>105</v>
      </c>
      <c r="E18" s="16">
        <v>45</v>
      </c>
      <c r="F18" s="16">
        <v>40</v>
      </c>
      <c r="G18" s="16">
        <v>41</v>
      </c>
      <c r="H18" s="16">
        <v>542</v>
      </c>
      <c r="I18" s="16">
        <v>255</v>
      </c>
      <c r="J18" s="16">
        <v>36</v>
      </c>
      <c r="K18" s="16">
        <v>17</v>
      </c>
      <c r="L18" s="16">
        <v>0</v>
      </c>
      <c r="M18" s="17">
        <v>1</v>
      </c>
      <c r="N18" s="24">
        <f t="shared" si="0"/>
        <v>1084</v>
      </c>
      <c r="O18" s="45">
        <f t="shared" si="1"/>
        <v>0.1760597693681988</v>
      </c>
      <c r="P18" s="2"/>
    </row>
    <row r="19" spans="1:16" ht="19.5" customHeight="1">
      <c r="A19" s="44" t="s">
        <v>22</v>
      </c>
      <c r="B19" s="16">
        <v>0</v>
      </c>
      <c r="C19" s="16">
        <v>0</v>
      </c>
      <c r="D19" s="16">
        <v>48</v>
      </c>
      <c r="E19" s="16">
        <v>20</v>
      </c>
      <c r="F19" s="16">
        <v>18</v>
      </c>
      <c r="G19" s="16">
        <v>33</v>
      </c>
      <c r="H19" s="16">
        <v>203</v>
      </c>
      <c r="I19" s="16">
        <v>66</v>
      </c>
      <c r="J19" s="16">
        <v>1</v>
      </c>
      <c r="K19" s="16">
        <v>0</v>
      </c>
      <c r="L19" s="16">
        <v>0</v>
      </c>
      <c r="M19" s="17">
        <v>0</v>
      </c>
      <c r="N19" s="24">
        <f t="shared" si="0"/>
        <v>389</v>
      </c>
      <c r="O19" s="45">
        <f t="shared" si="1"/>
        <v>0.06318012018840344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1</v>
      </c>
      <c r="F20" s="16">
        <v>0</v>
      </c>
      <c r="G20" s="16">
        <v>0</v>
      </c>
      <c r="H20" s="16">
        <v>8</v>
      </c>
      <c r="I20" s="16">
        <v>4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14</v>
      </c>
      <c r="O20" s="45">
        <f t="shared" si="1"/>
        <v>0.0022738346597368847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3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3</v>
      </c>
      <c r="O21" s="47">
        <f t="shared" si="1"/>
        <v>0.00048725028422933245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31</v>
      </c>
      <c r="D22" s="34">
        <f t="shared" si="2"/>
        <v>642</v>
      </c>
      <c r="E22" s="34">
        <f t="shared" si="2"/>
        <v>429</v>
      </c>
      <c r="F22" s="34">
        <f t="shared" si="2"/>
        <v>215</v>
      </c>
      <c r="G22" s="34">
        <f t="shared" si="2"/>
        <v>265</v>
      </c>
      <c r="H22" s="34">
        <f t="shared" si="2"/>
        <v>2911</v>
      </c>
      <c r="I22" s="34">
        <f t="shared" si="2"/>
        <v>1075</v>
      </c>
      <c r="J22" s="34">
        <f>SUM(J10:J21)</f>
        <v>198</v>
      </c>
      <c r="K22" s="34">
        <f t="shared" si="2"/>
        <v>339</v>
      </c>
      <c r="L22" s="34">
        <f t="shared" si="2"/>
        <v>27</v>
      </c>
      <c r="M22" s="34">
        <f t="shared" si="2"/>
        <v>25</v>
      </c>
      <c r="N22" s="34">
        <f t="shared" si="2"/>
        <v>6157</v>
      </c>
      <c r="O22" s="48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3</v>
      </c>
      <c r="F10" s="49">
        <v>2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</v>
      </c>
      <c r="M10" s="50">
        <v>0</v>
      </c>
      <c r="N10" s="51">
        <f>SUM(B10:M10)</f>
        <v>6</v>
      </c>
      <c r="O10" s="43">
        <f>+N10/$N$22</f>
        <v>0.0008602150537634409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3</v>
      </c>
      <c r="I11" s="16">
        <v>0</v>
      </c>
      <c r="J11" s="16">
        <v>0</v>
      </c>
      <c r="K11" s="16">
        <v>0</v>
      </c>
      <c r="L11" s="16">
        <v>0</v>
      </c>
      <c r="M11" s="17">
        <v>1</v>
      </c>
      <c r="N11" s="24">
        <f aca="true" t="shared" si="0" ref="N11:N21">SUM(B11:M11)</f>
        <v>6</v>
      </c>
      <c r="O11" s="45">
        <f aca="true" t="shared" si="1" ref="O11:O21">+N11/$N$22</f>
        <v>0.0008602150537634409</v>
      </c>
      <c r="P11" s="2"/>
    </row>
    <row r="12" spans="1:16" ht="19.5" customHeight="1">
      <c r="A12" s="44" t="s">
        <v>15</v>
      </c>
      <c r="B12" s="16">
        <v>0</v>
      </c>
      <c r="C12" s="16">
        <v>1</v>
      </c>
      <c r="D12" s="16">
        <v>6</v>
      </c>
      <c r="E12" s="16">
        <v>1</v>
      </c>
      <c r="F12" s="16">
        <v>2</v>
      </c>
      <c r="G12" s="16">
        <v>2</v>
      </c>
      <c r="H12" s="16">
        <v>9</v>
      </c>
      <c r="I12" s="16">
        <v>3</v>
      </c>
      <c r="J12" s="16">
        <v>0</v>
      </c>
      <c r="K12" s="16">
        <v>2</v>
      </c>
      <c r="L12" s="16">
        <v>1</v>
      </c>
      <c r="M12" s="17">
        <v>0</v>
      </c>
      <c r="N12" s="24">
        <f t="shared" si="0"/>
        <v>27</v>
      </c>
      <c r="O12" s="45">
        <f t="shared" si="1"/>
        <v>0.003870967741935484</v>
      </c>
      <c r="P12" s="2"/>
    </row>
    <row r="13" spans="1:16" ht="19.5" customHeight="1">
      <c r="A13" s="44" t="s">
        <v>16</v>
      </c>
      <c r="B13" s="16">
        <v>0</v>
      </c>
      <c r="C13" s="16">
        <v>2</v>
      </c>
      <c r="D13" s="16">
        <v>49</v>
      </c>
      <c r="E13" s="16">
        <v>7</v>
      </c>
      <c r="F13" s="16">
        <v>9</v>
      </c>
      <c r="G13" s="16">
        <v>11</v>
      </c>
      <c r="H13" s="16">
        <v>46</v>
      </c>
      <c r="I13" s="16">
        <v>6</v>
      </c>
      <c r="J13" s="16">
        <v>0</v>
      </c>
      <c r="K13" s="16">
        <v>2</v>
      </c>
      <c r="L13" s="16">
        <v>6</v>
      </c>
      <c r="M13" s="17">
        <v>1</v>
      </c>
      <c r="N13" s="24">
        <f t="shared" si="0"/>
        <v>139</v>
      </c>
      <c r="O13" s="45">
        <f t="shared" si="1"/>
        <v>0.01992831541218638</v>
      </c>
      <c r="P13" s="2"/>
    </row>
    <row r="14" spans="1:16" ht="19.5" customHeight="1">
      <c r="A14" s="44" t="s">
        <v>17</v>
      </c>
      <c r="B14" s="16">
        <v>0</v>
      </c>
      <c r="C14" s="16">
        <v>4</v>
      </c>
      <c r="D14" s="16">
        <v>122</v>
      </c>
      <c r="E14" s="16">
        <v>39</v>
      </c>
      <c r="F14" s="16">
        <v>20</v>
      </c>
      <c r="G14" s="16">
        <v>29</v>
      </c>
      <c r="H14" s="16">
        <v>269</v>
      </c>
      <c r="I14" s="16">
        <v>54</v>
      </c>
      <c r="J14" s="16">
        <v>10</v>
      </c>
      <c r="K14" s="16">
        <v>40</v>
      </c>
      <c r="L14" s="16">
        <v>5</v>
      </c>
      <c r="M14" s="17">
        <v>2</v>
      </c>
      <c r="N14" s="24">
        <f t="shared" si="0"/>
        <v>594</v>
      </c>
      <c r="O14" s="45">
        <f t="shared" si="1"/>
        <v>0.08516129032258064</v>
      </c>
      <c r="P14" s="2"/>
    </row>
    <row r="15" spans="1:16" ht="19.5" customHeight="1">
      <c r="A15" s="44" t="s">
        <v>18</v>
      </c>
      <c r="B15" s="16">
        <v>0</v>
      </c>
      <c r="C15" s="16">
        <v>6</v>
      </c>
      <c r="D15" s="16">
        <v>205</v>
      </c>
      <c r="E15" s="16">
        <v>68</v>
      </c>
      <c r="F15" s="16">
        <v>24</v>
      </c>
      <c r="G15" s="16">
        <v>43</v>
      </c>
      <c r="H15" s="16">
        <v>394</v>
      </c>
      <c r="I15" s="16">
        <v>125</v>
      </c>
      <c r="J15" s="16">
        <v>7</v>
      </c>
      <c r="K15" s="16">
        <v>52</v>
      </c>
      <c r="L15" s="16">
        <v>5</v>
      </c>
      <c r="M15" s="17">
        <v>2</v>
      </c>
      <c r="N15" s="24">
        <f t="shared" si="0"/>
        <v>931</v>
      </c>
      <c r="O15" s="45">
        <f t="shared" si="1"/>
        <v>0.13347670250896057</v>
      </c>
      <c r="P15" s="2"/>
    </row>
    <row r="16" spans="1:16" ht="19.5" customHeight="1">
      <c r="A16" s="44" t="s">
        <v>19</v>
      </c>
      <c r="B16" s="16">
        <v>0</v>
      </c>
      <c r="C16" s="16">
        <v>23</v>
      </c>
      <c r="D16" s="16">
        <v>211</v>
      </c>
      <c r="E16" s="16">
        <v>59</v>
      </c>
      <c r="F16" s="16">
        <v>51</v>
      </c>
      <c r="G16" s="16">
        <v>76</v>
      </c>
      <c r="H16" s="16">
        <v>834</v>
      </c>
      <c r="I16" s="16">
        <v>385</v>
      </c>
      <c r="J16" s="16">
        <v>38</v>
      </c>
      <c r="K16" s="16">
        <v>117</v>
      </c>
      <c r="L16" s="16">
        <v>13</v>
      </c>
      <c r="M16" s="17">
        <v>9</v>
      </c>
      <c r="N16" s="24">
        <f t="shared" si="0"/>
        <v>1816</v>
      </c>
      <c r="O16" s="45">
        <f t="shared" si="1"/>
        <v>0.2603584229390681</v>
      </c>
      <c r="P16" s="2"/>
    </row>
    <row r="17" spans="1:16" ht="19.5" customHeight="1">
      <c r="A17" s="44" t="s">
        <v>20</v>
      </c>
      <c r="B17" s="16">
        <v>0</v>
      </c>
      <c r="C17" s="16">
        <v>3</v>
      </c>
      <c r="D17" s="16">
        <v>131</v>
      </c>
      <c r="E17" s="16">
        <v>39</v>
      </c>
      <c r="F17" s="16">
        <v>40</v>
      </c>
      <c r="G17" s="16">
        <v>79</v>
      </c>
      <c r="H17" s="16">
        <v>809</v>
      </c>
      <c r="I17" s="16">
        <v>460</v>
      </c>
      <c r="J17" s="16">
        <v>51</v>
      </c>
      <c r="K17" s="16">
        <v>220</v>
      </c>
      <c r="L17" s="16">
        <v>17</v>
      </c>
      <c r="M17" s="17">
        <v>4</v>
      </c>
      <c r="N17" s="24">
        <f t="shared" si="0"/>
        <v>1853</v>
      </c>
      <c r="O17" s="45">
        <f t="shared" si="1"/>
        <v>0.265663082437276</v>
      </c>
      <c r="P17" s="2"/>
    </row>
    <row r="18" spans="1:16" ht="19.5" customHeight="1">
      <c r="A18" s="44" t="s">
        <v>21</v>
      </c>
      <c r="B18" s="16">
        <v>0</v>
      </c>
      <c r="C18" s="16">
        <v>4</v>
      </c>
      <c r="D18" s="16">
        <v>63</v>
      </c>
      <c r="E18" s="16">
        <v>28</v>
      </c>
      <c r="F18" s="16">
        <v>33</v>
      </c>
      <c r="G18" s="16">
        <v>52</v>
      </c>
      <c r="H18" s="16">
        <v>612</v>
      </c>
      <c r="I18" s="16">
        <v>312</v>
      </c>
      <c r="J18" s="16">
        <v>14</v>
      </c>
      <c r="K18" s="16">
        <v>32</v>
      </c>
      <c r="L18" s="16">
        <v>8</v>
      </c>
      <c r="M18" s="17">
        <v>1</v>
      </c>
      <c r="N18" s="24">
        <f t="shared" si="0"/>
        <v>1159</v>
      </c>
      <c r="O18" s="45">
        <f t="shared" si="1"/>
        <v>0.16616487455197132</v>
      </c>
      <c r="P18" s="2"/>
    </row>
    <row r="19" spans="1:16" ht="19.5" customHeight="1">
      <c r="A19" s="44" t="s">
        <v>22</v>
      </c>
      <c r="B19" s="16">
        <v>0</v>
      </c>
      <c r="C19" s="16">
        <v>0</v>
      </c>
      <c r="D19" s="16">
        <v>55</v>
      </c>
      <c r="E19" s="16">
        <v>20</v>
      </c>
      <c r="F19" s="16">
        <v>21</v>
      </c>
      <c r="G19" s="16">
        <v>25</v>
      </c>
      <c r="H19" s="16">
        <v>195</v>
      </c>
      <c r="I19" s="16">
        <v>67</v>
      </c>
      <c r="J19" s="16">
        <v>0</v>
      </c>
      <c r="K19" s="16">
        <v>5</v>
      </c>
      <c r="L19" s="16">
        <v>1</v>
      </c>
      <c r="M19" s="17">
        <v>1</v>
      </c>
      <c r="N19" s="24">
        <f t="shared" si="0"/>
        <v>390</v>
      </c>
      <c r="O19" s="45">
        <f t="shared" si="1"/>
        <v>0.05591397849462366</v>
      </c>
      <c r="P19" s="2"/>
    </row>
    <row r="20" spans="1:16" ht="19.5" customHeight="1">
      <c r="A20" s="44" t="s">
        <v>23</v>
      </c>
      <c r="B20" s="16">
        <v>0</v>
      </c>
      <c r="C20" s="16">
        <v>0</v>
      </c>
      <c r="D20" s="16">
        <v>7</v>
      </c>
      <c r="E20" s="16">
        <v>3</v>
      </c>
      <c r="F20" s="16">
        <v>11</v>
      </c>
      <c r="G20" s="16">
        <v>4</v>
      </c>
      <c r="H20" s="16">
        <v>22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47</v>
      </c>
      <c r="O20" s="45">
        <f t="shared" si="1"/>
        <v>0.006738351254480287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2</v>
      </c>
      <c r="F21" s="52">
        <v>5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7</v>
      </c>
      <c r="O21" s="47">
        <f t="shared" si="1"/>
        <v>0.001003584229390681</v>
      </c>
      <c r="P21" s="2"/>
    </row>
    <row r="22" spans="1:15" ht="15">
      <c r="A22" s="33"/>
      <c r="B22" s="34">
        <f>SUM(B10:B21)</f>
        <v>0</v>
      </c>
      <c r="C22" s="34">
        <f aca="true" t="shared" si="2" ref="C22:N22">SUM(C10:C21)</f>
        <v>43</v>
      </c>
      <c r="D22" s="34">
        <f t="shared" si="2"/>
        <v>850</v>
      </c>
      <c r="E22" s="34">
        <f t="shared" si="2"/>
        <v>269</v>
      </c>
      <c r="F22" s="34">
        <f t="shared" si="2"/>
        <v>218</v>
      </c>
      <c r="G22" s="34">
        <f t="shared" si="2"/>
        <v>322</v>
      </c>
      <c r="H22" s="34">
        <f t="shared" si="2"/>
        <v>3193</v>
      </c>
      <c r="I22" s="34">
        <f t="shared" si="2"/>
        <v>1412</v>
      </c>
      <c r="J22" s="34">
        <f>SUM(J10:J21)</f>
        <v>120</v>
      </c>
      <c r="K22" s="34">
        <f t="shared" si="2"/>
        <v>470</v>
      </c>
      <c r="L22" s="34">
        <f t="shared" si="2"/>
        <v>57</v>
      </c>
      <c r="M22" s="34">
        <f t="shared" si="2"/>
        <v>21</v>
      </c>
      <c r="N22" s="34">
        <f t="shared" si="2"/>
        <v>6975</v>
      </c>
      <c r="O22" s="48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29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6" ht="19.5" customHeight="1">
      <c r="A10" s="41" t="s">
        <v>13</v>
      </c>
      <c r="B10" s="49">
        <v>0</v>
      </c>
      <c r="C10" s="49">
        <v>0</v>
      </c>
      <c r="D10" s="49">
        <v>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1</v>
      </c>
      <c r="O10" s="43">
        <f>+N10/$N$22</f>
        <v>0.00019443904335990667</v>
      </c>
      <c r="P10" s="2"/>
    </row>
    <row r="11" spans="1:16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aca="true" t="shared" si="0" ref="N11:N21">SUM(B11:M11)</f>
        <v>1</v>
      </c>
      <c r="O11" s="45">
        <f aca="true" t="shared" si="1" ref="O11:O21">+N11/$N$22</f>
        <v>0.00019443904335990667</v>
      </c>
      <c r="P11" s="2"/>
    </row>
    <row r="12" spans="1:16" ht="19.5" customHeight="1">
      <c r="A12" s="44" t="s">
        <v>15</v>
      </c>
      <c r="B12" s="16">
        <v>0</v>
      </c>
      <c r="C12" s="16">
        <v>1</v>
      </c>
      <c r="D12" s="16">
        <v>0</v>
      </c>
      <c r="E12" s="16">
        <v>0</v>
      </c>
      <c r="F12" s="16">
        <v>2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3</v>
      </c>
      <c r="M12" s="17">
        <v>2</v>
      </c>
      <c r="N12" s="24">
        <f t="shared" si="0"/>
        <v>11</v>
      </c>
      <c r="O12" s="45">
        <f t="shared" si="1"/>
        <v>0.0021388294769589733</v>
      </c>
      <c r="P12" s="2"/>
    </row>
    <row r="13" spans="1:16" ht="19.5" customHeight="1">
      <c r="A13" s="44" t="s">
        <v>16</v>
      </c>
      <c r="B13" s="16">
        <v>0</v>
      </c>
      <c r="C13" s="16">
        <v>1</v>
      </c>
      <c r="D13" s="16">
        <v>14</v>
      </c>
      <c r="E13" s="16">
        <v>2</v>
      </c>
      <c r="F13" s="16">
        <v>0</v>
      </c>
      <c r="G13" s="16">
        <v>5</v>
      </c>
      <c r="H13" s="16">
        <v>13</v>
      </c>
      <c r="I13" s="16">
        <v>3</v>
      </c>
      <c r="J13" s="16">
        <v>0</v>
      </c>
      <c r="K13" s="16">
        <v>0</v>
      </c>
      <c r="L13" s="16">
        <v>2</v>
      </c>
      <c r="M13" s="17">
        <v>0</v>
      </c>
      <c r="N13" s="24">
        <f t="shared" si="0"/>
        <v>40</v>
      </c>
      <c r="O13" s="45">
        <f t="shared" si="1"/>
        <v>0.0077775617343962666</v>
      </c>
      <c r="P13" s="2"/>
    </row>
    <row r="14" spans="1:16" ht="19.5" customHeight="1">
      <c r="A14" s="44" t="s">
        <v>17</v>
      </c>
      <c r="B14" s="16">
        <v>0</v>
      </c>
      <c r="C14" s="16">
        <v>3</v>
      </c>
      <c r="D14" s="16">
        <v>54</v>
      </c>
      <c r="E14" s="16">
        <v>90</v>
      </c>
      <c r="F14" s="16">
        <v>7</v>
      </c>
      <c r="G14" s="16">
        <v>28</v>
      </c>
      <c r="H14" s="16">
        <v>173</v>
      </c>
      <c r="I14" s="16">
        <v>34</v>
      </c>
      <c r="J14" s="16">
        <v>2</v>
      </c>
      <c r="K14" s="16">
        <v>10</v>
      </c>
      <c r="L14" s="16">
        <v>0</v>
      </c>
      <c r="M14" s="17">
        <v>2</v>
      </c>
      <c r="N14" s="24">
        <f t="shared" si="0"/>
        <v>403</v>
      </c>
      <c r="O14" s="45">
        <f t="shared" si="1"/>
        <v>0.0783589344740424</v>
      </c>
      <c r="P14" s="2"/>
    </row>
    <row r="15" spans="1:16" ht="19.5" customHeight="1">
      <c r="A15" s="44" t="s">
        <v>18</v>
      </c>
      <c r="B15" s="16">
        <v>0</v>
      </c>
      <c r="C15" s="16">
        <v>11</v>
      </c>
      <c r="D15" s="16">
        <v>245</v>
      </c>
      <c r="E15" s="16">
        <v>171</v>
      </c>
      <c r="F15" s="16">
        <v>48</v>
      </c>
      <c r="G15" s="16">
        <v>45</v>
      </c>
      <c r="H15" s="16">
        <v>243</v>
      </c>
      <c r="I15" s="16">
        <v>79</v>
      </c>
      <c r="J15" s="16">
        <v>4</v>
      </c>
      <c r="K15" s="16">
        <v>2</v>
      </c>
      <c r="L15" s="16">
        <v>3</v>
      </c>
      <c r="M15" s="17">
        <v>4</v>
      </c>
      <c r="N15" s="24">
        <f t="shared" si="0"/>
        <v>855</v>
      </c>
      <c r="O15" s="45">
        <f t="shared" si="1"/>
        <v>0.16624538207272022</v>
      </c>
      <c r="P15" s="2"/>
    </row>
    <row r="16" spans="1:16" ht="19.5" customHeight="1">
      <c r="A16" s="44" t="s">
        <v>19</v>
      </c>
      <c r="B16" s="16">
        <v>0</v>
      </c>
      <c r="C16" s="16">
        <v>4</v>
      </c>
      <c r="D16" s="16">
        <v>248</v>
      </c>
      <c r="E16" s="16">
        <v>116</v>
      </c>
      <c r="F16" s="16">
        <v>54</v>
      </c>
      <c r="G16" s="16">
        <v>85</v>
      </c>
      <c r="H16" s="16">
        <v>455</v>
      </c>
      <c r="I16" s="16">
        <v>226</v>
      </c>
      <c r="J16" s="16">
        <v>20</v>
      </c>
      <c r="K16" s="16">
        <v>39</v>
      </c>
      <c r="L16" s="16">
        <v>4</v>
      </c>
      <c r="M16" s="17">
        <v>4</v>
      </c>
      <c r="N16" s="24">
        <f t="shared" si="0"/>
        <v>1255</v>
      </c>
      <c r="O16" s="45">
        <f t="shared" si="1"/>
        <v>0.24402099941668287</v>
      </c>
      <c r="P16" s="2"/>
    </row>
    <row r="17" spans="1:16" ht="19.5" customHeight="1">
      <c r="A17" s="44" t="s">
        <v>20</v>
      </c>
      <c r="B17" s="16">
        <v>0</v>
      </c>
      <c r="C17" s="16">
        <v>2</v>
      </c>
      <c r="D17" s="16">
        <v>116</v>
      </c>
      <c r="E17" s="16">
        <v>65</v>
      </c>
      <c r="F17" s="16">
        <v>44</v>
      </c>
      <c r="G17" s="16">
        <v>80</v>
      </c>
      <c r="H17" s="16">
        <v>491</v>
      </c>
      <c r="I17" s="16">
        <v>320</v>
      </c>
      <c r="J17" s="16">
        <v>25</v>
      </c>
      <c r="K17" s="16">
        <v>78</v>
      </c>
      <c r="L17" s="16">
        <v>7</v>
      </c>
      <c r="M17" s="17">
        <v>1</v>
      </c>
      <c r="N17" s="24">
        <f t="shared" si="0"/>
        <v>1229</v>
      </c>
      <c r="O17" s="45">
        <f t="shared" si="1"/>
        <v>0.2389655842893253</v>
      </c>
      <c r="P17" s="2"/>
    </row>
    <row r="18" spans="1:16" ht="19.5" customHeight="1">
      <c r="A18" s="44" t="s">
        <v>21</v>
      </c>
      <c r="B18" s="16">
        <v>0</v>
      </c>
      <c r="C18" s="16">
        <v>1</v>
      </c>
      <c r="D18" s="16">
        <v>101</v>
      </c>
      <c r="E18" s="16">
        <v>62</v>
      </c>
      <c r="F18" s="16">
        <v>38</v>
      </c>
      <c r="G18" s="16">
        <v>39</v>
      </c>
      <c r="H18" s="16">
        <v>446</v>
      </c>
      <c r="I18" s="16">
        <v>251</v>
      </c>
      <c r="J18" s="16">
        <v>10</v>
      </c>
      <c r="K18" s="16">
        <v>25</v>
      </c>
      <c r="L18" s="16">
        <v>1</v>
      </c>
      <c r="M18" s="17">
        <v>1</v>
      </c>
      <c r="N18" s="24">
        <f t="shared" si="0"/>
        <v>975</v>
      </c>
      <c r="O18" s="45">
        <f t="shared" si="1"/>
        <v>0.189578067275909</v>
      </c>
      <c r="P18" s="2"/>
    </row>
    <row r="19" spans="1:16" ht="19.5" customHeight="1">
      <c r="A19" s="44" t="s">
        <v>22</v>
      </c>
      <c r="B19" s="16">
        <v>0</v>
      </c>
      <c r="C19" s="16">
        <v>1</v>
      </c>
      <c r="D19" s="16">
        <v>62</v>
      </c>
      <c r="E19" s="16">
        <v>22</v>
      </c>
      <c r="F19" s="16">
        <v>29</v>
      </c>
      <c r="G19" s="16">
        <v>13</v>
      </c>
      <c r="H19" s="16">
        <v>117</v>
      </c>
      <c r="I19" s="16">
        <v>60</v>
      </c>
      <c r="J19" s="16">
        <v>9</v>
      </c>
      <c r="K19" s="16">
        <v>4</v>
      </c>
      <c r="L19" s="16">
        <v>0</v>
      </c>
      <c r="M19" s="17">
        <v>0</v>
      </c>
      <c r="N19" s="24">
        <f t="shared" si="0"/>
        <v>317</v>
      </c>
      <c r="O19" s="45">
        <f t="shared" si="1"/>
        <v>0.061637176745090415</v>
      </c>
      <c r="P19" s="2"/>
    </row>
    <row r="20" spans="1:16" ht="19.5" customHeight="1">
      <c r="A20" s="44" t="s">
        <v>23</v>
      </c>
      <c r="B20" s="16">
        <v>0</v>
      </c>
      <c r="C20" s="16">
        <v>1</v>
      </c>
      <c r="D20" s="16">
        <v>30</v>
      </c>
      <c r="E20" s="16">
        <v>3</v>
      </c>
      <c r="F20" s="16">
        <v>10</v>
      </c>
      <c r="G20" s="16">
        <v>0</v>
      </c>
      <c r="H20" s="16">
        <v>1</v>
      </c>
      <c r="I20" s="16">
        <v>1</v>
      </c>
      <c r="J20" s="16">
        <v>0</v>
      </c>
      <c r="K20" s="16">
        <v>0</v>
      </c>
      <c r="L20" s="16">
        <v>0</v>
      </c>
      <c r="M20" s="17">
        <v>1</v>
      </c>
      <c r="N20" s="24">
        <f t="shared" si="0"/>
        <v>47</v>
      </c>
      <c r="O20" s="45">
        <f t="shared" si="1"/>
        <v>0.009138635037915614</v>
      </c>
      <c r="P20" s="2"/>
    </row>
    <row r="21" spans="1:16" ht="19.5" customHeight="1">
      <c r="A21" s="46" t="s">
        <v>24</v>
      </c>
      <c r="B21" s="52">
        <v>0</v>
      </c>
      <c r="C21" s="52">
        <v>0</v>
      </c>
      <c r="D21" s="52">
        <v>3</v>
      </c>
      <c r="E21" s="52">
        <v>3</v>
      </c>
      <c r="F21" s="52">
        <v>2</v>
      </c>
      <c r="G21" s="52">
        <v>0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9</v>
      </c>
      <c r="O21" s="47">
        <f t="shared" si="1"/>
        <v>0.00174995139023916</v>
      </c>
      <c r="P21" s="2"/>
    </row>
    <row r="22" spans="1:15" ht="15">
      <c r="A22" s="33"/>
      <c r="B22" s="34">
        <f>SUM(B10:B21)</f>
        <v>0</v>
      </c>
      <c r="C22" s="34">
        <f>SUM(C10:C21)</f>
        <v>25</v>
      </c>
      <c r="D22" s="34">
        <f aca="true" t="shared" si="2" ref="D22:N22">SUM(D10:D21)</f>
        <v>874</v>
      </c>
      <c r="E22" s="34">
        <f t="shared" si="2"/>
        <v>534</v>
      </c>
      <c r="F22" s="34">
        <f t="shared" si="2"/>
        <v>235</v>
      </c>
      <c r="G22" s="34">
        <f t="shared" si="2"/>
        <v>295</v>
      </c>
      <c r="H22" s="34">
        <f t="shared" si="2"/>
        <v>1943</v>
      </c>
      <c r="I22" s="34">
        <f t="shared" si="2"/>
        <v>974</v>
      </c>
      <c r="J22" s="34">
        <f>SUM(J10:J21)</f>
        <v>70</v>
      </c>
      <c r="K22" s="34">
        <f t="shared" si="2"/>
        <v>158</v>
      </c>
      <c r="L22" s="34">
        <f t="shared" si="2"/>
        <v>20</v>
      </c>
      <c r="M22" s="34">
        <f t="shared" si="2"/>
        <v>15</v>
      </c>
      <c r="N22" s="34">
        <f t="shared" si="2"/>
        <v>5143</v>
      </c>
      <c r="O22" s="48">
        <f>SUM(O10:O21)</f>
        <v>1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80" zoomScaleNormal="80" zoomScalePageLayoutView="0" workbookViewId="0" topLeftCell="A1">
      <selection activeCell="E1" sqref="E1"/>
    </sheetView>
  </sheetViews>
  <sheetFormatPr defaultColWidth="11.421875" defaultRowHeight="12.75"/>
  <cols>
    <col min="1" max="1" width="13.00390625" style="0" bestFit="1" customWidth="1"/>
    <col min="2" max="2" width="5.28125" style="0" customWidth="1"/>
    <col min="3" max="3" width="6.28125" style="0" customWidth="1"/>
    <col min="4" max="4" width="6.7109375" style="0" customWidth="1"/>
    <col min="5" max="5" width="7.7109375" style="0" customWidth="1"/>
    <col min="6" max="6" width="7.8515625" style="0" customWidth="1"/>
    <col min="7" max="8" width="9.140625" style="0" customWidth="1"/>
    <col min="9" max="9" width="7.28125" style="0" customWidth="1"/>
    <col min="10" max="11" width="8.57421875" style="0" customWidth="1"/>
    <col min="12" max="12" width="8.421875" style="0" customWidth="1"/>
    <col min="13" max="13" width="8.00390625" style="0" customWidth="1"/>
    <col min="14" max="14" width="7.28125" style="0" customWidth="1"/>
    <col min="15" max="15" width="7.57421875" style="0" customWidth="1"/>
    <col min="16" max="16" width="7.421875" style="0" customWidth="1"/>
    <col min="17" max="17" width="7.57421875" style="0" bestFit="1" customWidth="1"/>
    <col min="18" max="18" width="8.140625" style="0" bestFit="1" customWidth="1"/>
    <col min="19" max="19" width="13.28125" style="0" bestFit="1" customWidth="1"/>
  </cols>
  <sheetData>
    <row r="1" spans="1:17" ht="15">
      <c r="A1" s="23" t="s">
        <v>27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118</v>
      </c>
      <c r="B2" s="23"/>
      <c r="C2" s="23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3" t="s">
        <v>147</v>
      </c>
      <c r="B3" s="23"/>
      <c r="C3" s="23"/>
      <c r="D3" s="2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7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2.75">
      <c r="A6" s="128" t="s">
        <v>150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8" spans="1:19" ht="19.5" customHeight="1">
      <c r="A8" s="115" t="s">
        <v>25</v>
      </c>
      <c r="B8" s="130" t="s">
        <v>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12" t="s">
        <v>1</v>
      </c>
      <c r="S8" s="117" t="s">
        <v>37</v>
      </c>
    </row>
    <row r="9" spans="1:19" ht="19.5" customHeight="1">
      <c r="A9" s="126"/>
      <c r="B9" s="65" t="s">
        <v>125</v>
      </c>
      <c r="C9" s="65" t="s">
        <v>126</v>
      </c>
      <c r="D9" s="65" t="s">
        <v>127</v>
      </c>
      <c r="E9" s="65" t="s">
        <v>2</v>
      </c>
      <c r="F9" s="65" t="s">
        <v>3</v>
      </c>
      <c r="G9" s="65" t="s">
        <v>4</v>
      </c>
      <c r="H9" s="65" t="s">
        <v>5</v>
      </c>
      <c r="I9" s="65" t="s">
        <v>6</v>
      </c>
      <c r="J9" s="65" t="s">
        <v>7</v>
      </c>
      <c r="K9" s="65" t="s">
        <v>134</v>
      </c>
      <c r="L9" s="65" t="s">
        <v>8</v>
      </c>
      <c r="M9" s="65" t="s">
        <v>9</v>
      </c>
      <c r="N9" s="65" t="s">
        <v>54</v>
      </c>
      <c r="O9" s="65" t="s">
        <v>10</v>
      </c>
      <c r="P9" s="65" t="s">
        <v>11</v>
      </c>
      <c r="Q9" s="65" t="s">
        <v>12</v>
      </c>
      <c r="R9" s="129"/>
      <c r="S9" s="125"/>
    </row>
    <row r="10" spans="1:19" ht="19.5" customHeight="1">
      <c r="A10" s="41" t="s">
        <v>13</v>
      </c>
      <c r="B10" s="42">
        <f>'2017'!B11+'2018'!B11+'2019'!B11+'2020'!B11+'2021'!B11+'2022'!B11+'2023'!B11</f>
        <v>3</v>
      </c>
      <c r="C10" s="42">
        <f>'2017'!C11+'2018'!C11+'2019'!C11+'2020'!C11+'2021'!C11+'2022'!C11+'2023'!C11</f>
        <v>2</v>
      </c>
      <c r="D10" s="42">
        <f>'2017'!D11+'2018'!D11+'2019'!D11+'2020'!D11+'2021'!D11+'2022'!D11+'2023'!D11</f>
        <v>0</v>
      </c>
      <c r="E10" s="42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11+'2014'!B11+'2015'!B11+'2016'!B11+'2017'!E11+'2018'!E11+'2019'!E11+'2020'!E11+'2021'!E11+'2022'!E11+'2023'!E11</f>
        <v>4</v>
      </c>
      <c r="F10" s="42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11+'2014'!C11+'2015'!C11+'2016'!C11+'2017'!F11+'2018'!F11+'2019'!F11+'2020'!F11+'2021'!F11+'2022'!F11+'2023'!F11</f>
        <v>2</v>
      </c>
      <c r="G10" s="42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11+'2014'!D11+'2015'!D11+'2016'!D11+'2017'!G11+'2018'!G11+'2019'!G11+'2020'!G11+'2021'!G11+'2022'!G11+'2023'!G11</f>
        <v>51</v>
      </c>
      <c r="H10" s="42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11+'2014'!E11+'2015'!E11+'2016'!E11+'2017'!H11+'2018'!H11+'2019'!H11+'2020'!H11+'2021'!H11+'2022'!H11+'2023'!H11</f>
        <v>39</v>
      </c>
      <c r="I10" s="42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11+'2014'!F11+'2015'!F11+'2016'!F11+'2017'!I11+'2018'!I11+'2019'!I11+'2020'!I11+'2021'!I11+'2022'!I11+'2023'!I11</f>
        <v>9</v>
      </c>
      <c r="J10" s="42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11+'2014'!G11+'2015'!G11+'2016'!G11+'2017'!J11+'2018'!J11+'2019'!J11+'2020'!J11+'2021'!J11+'2022'!J11+'2023'!J11</f>
        <v>11</v>
      </c>
      <c r="K10" s="42">
        <f>'2019'!K11+'2020'!K11+'2021'!K11+'2022'!K11+'2023'!K11</f>
        <v>4</v>
      </c>
      <c r="L10" s="42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11+'2014'!H11+'2015'!H11+'2016'!H11+'2017'!K11+'2018'!K11+'2019'!L11+'2020'!L11+'2021'!L11+'2022'!L11+'2023'!L11</f>
        <v>10</v>
      </c>
      <c r="M10" s="42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11+'2014'!I11+'2015'!I11+'2016'!I11+'2017'!L11+'2018'!L11+'2019'!M11+'2020'!M11+'2021'!M11+'2022'!M11+'2023'!M11</f>
        <v>6</v>
      </c>
      <c r="N10" s="42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11+'2014'!J11+'2015'!J11+'2016'!J11+'2017'!M11+'2018'!M11+'2019'!N11+'2020'!N11+'2021'!N11+'2022'!N11+'2023'!N11</f>
        <v>0</v>
      </c>
      <c r="O10" s="42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11+'2014'!K11+'2015'!K11+'2016'!K11+'2017'!N11+'2018'!N11+'2019'!O11+'2020'!O11+'2021'!O11+'2022'!O11+'2023'!O11</f>
        <v>1</v>
      </c>
      <c r="P10" s="42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11+'2014'!L11+'2015'!L11+'2016'!L11+'2017'!O11+'2018'!O11+'2019'!P11+'2020'!P11+'2021'!P11+'2022'!P11+'2023'!P11</f>
        <v>9</v>
      </c>
      <c r="Q10" s="42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11+'2014'!M11+'2015'!M11+'2016'!M11+'2017'!P11+'2018'!P11+'2019'!Q11+'2020'!Q11+'2021'!Q11+'2022'!Q11+'2023'!Q11</f>
        <v>2</v>
      </c>
      <c r="R10" s="42">
        <f>SUM(B10:Q10)</f>
        <v>153</v>
      </c>
      <c r="S10" s="43">
        <f>+R10/$R$22</f>
        <v>0.0006585120210723847</v>
      </c>
    </row>
    <row r="11" spans="1:19" ht="19.5" customHeight="1">
      <c r="A11" s="44" t="s">
        <v>14</v>
      </c>
      <c r="B11" s="4">
        <f>'2017'!B12+'2018'!B12+'2019'!B12+'2020'!B12+'2021'!B12+'2022'!B12+'2023'!B12</f>
        <v>6</v>
      </c>
      <c r="C11" s="4">
        <f>'2017'!C12+'2018'!C12+'2019'!C12+'2020'!C12+'2021'!C12+'2022'!C12+'2023'!C12</f>
        <v>2</v>
      </c>
      <c r="D11" s="4">
        <f>'2017'!D12+'2018'!D12+'2019'!D12+'2020'!D12+'2021'!D12+'2022'!D12+'2023'!D12</f>
        <v>4</v>
      </c>
      <c r="E11" s="4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12+'2014'!B12+'2015'!B12+'2016'!B12+'2017'!E12+'2018'!E12+'2019'!E12+'2020'!E12+'2021'!E12+'2022'!E12+'2023'!E12</f>
        <v>16</v>
      </c>
      <c r="F11" s="4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12+'2014'!C12+'2015'!C12+'2016'!C12+'2017'!F12+'2018'!F12+'2019'!F12+'2020'!F12+'2021'!F12+'2022'!F12+'2023'!F12</f>
        <v>13</v>
      </c>
      <c r="G11" s="4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12+'2014'!D12+'2015'!D12+'2016'!D12+'2017'!G12+'2018'!G12+'2019'!G12+'2020'!G12+'2021'!G12+'2022'!G12+'2023'!G12</f>
        <v>87</v>
      </c>
      <c r="H11" s="4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12+'2014'!E12+'2015'!E12+'2016'!E12+'2017'!H12+'2018'!H12+'2019'!H12+'2020'!H12+'2021'!H12+'2022'!H12+'2023'!H12</f>
        <v>61</v>
      </c>
      <c r="I11" s="4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12+'2014'!F12+'2015'!F12+'2016'!F12+'2017'!I12+'2018'!I12+'2019'!I12+'2020'!I12+'2021'!I12+'2022'!I12+'2023'!I12</f>
        <v>16</v>
      </c>
      <c r="J11" s="4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12+'2014'!G12+'2015'!G12+'2016'!G12+'2017'!J12+'2018'!J12+'2019'!J12+'2020'!J12+'2021'!J12+'2022'!J12+'2023'!J12</f>
        <v>41</v>
      </c>
      <c r="K11" s="4">
        <f>'2019'!K12+'2020'!K12+'2021'!K12+'2022'!K12+'2023'!K12</f>
        <v>10</v>
      </c>
      <c r="L11" s="4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12+'2014'!H12+'2015'!H12+'2016'!H12+'2017'!K12+'2018'!K12+'2019'!L12+'2020'!L12+'2021'!L12+'2022'!L12+'2023'!L12</f>
        <v>36</v>
      </c>
      <c r="M11" s="4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12+'2014'!I12+'2015'!I12+'2016'!I12+'2017'!L12+'2018'!L12+'2019'!M12+'2020'!M12+'2021'!M12+'2022'!M12+'2023'!M12</f>
        <v>27</v>
      </c>
      <c r="N11" s="4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12+'2014'!J12+'2015'!J12+'2016'!J12+'2017'!M12+'2018'!M12+'2019'!N12+'2020'!N12+'2021'!N12+'2022'!N12+'2023'!N12</f>
        <v>4</v>
      </c>
      <c r="O11" s="4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12+'2014'!K12+'2015'!K12+'2016'!K12+'2017'!N12+'2018'!N12+'2019'!O12+'2020'!O12+'2021'!O12+'2022'!O12+'2023'!O12</f>
        <v>7</v>
      </c>
      <c r="P11" s="4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12+'2014'!L12+'2015'!L12+'2016'!L12+'2017'!O12+'2018'!O12+'2019'!P12+'2020'!P12+'2021'!P12+'2022'!P12+'2023'!P12</f>
        <v>7</v>
      </c>
      <c r="Q11" s="4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12+'2014'!M12+'2015'!M12+'2016'!M12+'2017'!P12+'2018'!P12+'2019'!Q12+'2020'!Q12+'2021'!Q12+'2022'!Q12+'2023'!Q12</f>
        <v>4</v>
      </c>
      <c r="R11" s="4">
        <f aca="true" t="shared" si="0" ref="R11:R21">SUM(B11:Q11)</f>
        <v>341</v>
      </c>
      <c r="S11" s="45">
        <f>+R11/$R$22</f>
        <v>0.0014676640469652494</v>
      </c>
    </row>
    <row r="12" spans="1:19" ht="19.5" customHeight="1">
      <c r="A12" s="44" t="s">
        <v>15</v>
      </c>
      <c r="B12" s="4">
        <f>'2017'!B13+'2018'!B13+'2019'!B13+'2020'!B13+'2021'!B13+'2022'!B13+'2023'!B13</f>
        <v>5</v>
      </c>
      <c r="C12" s="4">
        <f>'2017'!C13+'2018'!C13+'2019'!C13+'2020'!C13+'2021'!C13+'2022'!C13+'2023'!C13</f>
        <v>1</v>
      </c>
      <c r="D12" s="4">
        <f>'2017'!D13+'2018'!D13+'2019'!D13+'2020'!D13+'2021'!D13+'2022'!D13+'2023'!D13</f>
        <v>2</v>
      </c>
      <c r="E12" s="4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13+'2014'!B13+'2015'!B13+'2016'!B13+'2017'!E13+'2018'!E13+'2019'!E13+'2020'!E13+'2021'!E13+'2022'!E13+'2023'!E13</f>
        <v>14</v>
      </c>
      <c r="F12" s="4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13+'2014'!C13+'2015'!C13+'2016'!C13+'2017'!F13+'2018'!F13+'2019'!F13+'2020'!F13+'2021'!F13+'2022'!F13+'2023'!F13</f>
        <v>43</v>
      </c>
      <c r="G12" s="4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13+'2014'!D13+'2015'!D13+'2016'!D13+'2017'!G13+'2018'!G13+'2019'!G13+'2020'!G13+'2021'!G13+'2022'!G13+'2023'!G13</f>
        <v>207</v>
      </c>
      <c r="H12" s="4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13+'2014'!E13+'2015'!E13+'2016'!E13+'2017'!H13+'2018'!H13+'2019'!H13+'2020'!H13+'2021'!H13+'2022'!H13+'2023'!H13</f>
        <v>106</v>
      </c>
      <c r="I12" s="4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13+'2014'!F13+'2015'!F13+'2016'!F13+'2017'!I13+'2018'!I13+'2019'!I13+'2020'!I13+'2021'!I13+'2022'!I13+'2023'!I13</f>
        <v>48</v>
      </c>
      <c r="J12" s="4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13+'2014'!G13+'2015'!G13+'2016'!G13+'2017'!J13+'2018'!J13+'2019'!J13+'2020'!J13+'2021'!J13+'2022'!J13+'2023'!J13</f>
        <v>126</v>
      </c>
      <c r="K12" s="4">
        <f>'2019'!K13+'2020'!K13+'2021'!K13+'2022'!K13+'2023'!K13</f>
        <v>36</v>
      </c>
      <c r="L12" s="4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13+'2014'!H13+'2015'!H13+'2016'!H13+'2017'!K13+'2018'!K13+'2019'!L13+'2020'!L13+'2021'!L13+'2022'!L13+'2023'!L13</f>
        <v>341</v>
      </c>
      <c r="M12" s="4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13+'2014'!I13+'2015'!I13+'2016'!I13+'2017'!L13+'2018'!L13+'2019'!M13+'2020'!M13+'2021'!M13+'2022'!M13+'2023'!M13</f>
        <v>173</v>
      </c>
      <c r="N12" s="4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13+'2014'!J13+'2015'!J13+'2016'!J13+'2017'!M13+'2018'!M13+'2019'!N13+'2020'!N13+'2021'!N13+'2022'!N13+'2023'!N13</f>
        <v>22</v>
      </c>
      <c r="O12" s="4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13+'2014'!K13+'2015'!K13+'2016'!K13+'2017'!N13+'2018'!N13+'2019'!O13+'2020'!O13+'2021'!O13+'2022'!O13+'2023'!O13</f>
        <v>36</v>
      </c>
      <c r="P12" s="4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13+'2014'!L13+'2015'!L13+'2016'!L13+'2017'!O13+'2018'!O13+'2019'!P13+'2020'!P13+'2021'!P13+'2022'!P13+'2023'!P13</f>
        <v>35</v>
      </c>
      <c r="Q12" s="4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13+'2014'!M13+'2015'!M13+'2016'!M13+'2017'!P13+'2018'!P13+'2019'!Q13+'2020'!Q13+'2021'!Q13+'2022'!Q13+'2023'!Q13</f>
        <v>29</v>
      </c>
      <c r="R12" s="4">
        <f t="shared" si="0"/>
        <v>1224</v>
      </c>
      <c r="S12" s="45">
        <f aca="true" t="shared" si="1" ref="S12:S21">+R12/$R$22</f>
        <v>0.005268096168579078</v>
      </c>
    </row>
    <row r="13" spans="1:19" ht="19.5" customHeight="1">
      <c r="A13" s="44" t="s">
        <v>16</v>
      </c>
      <c r="B13" s="4">
        <f>'2017'!B14+'2018'!B14+'2019'!B14+'2020'!B14+'2021'!B14+'2022'!B14+'2023'!B14</f>
        <v>1</v>
      </c>
      <c r="C13" s="4">
        <f>'2017'!C14+'2018'!C14+'2019'!C14+'2020'!C14+'2021'!C14+'2022'!C14+'2023'!C14</f>
        <v>3</v>
      </c>
      <c r="D13" s="4">
        <f>'2017'!D14+'2018'!D14+'2019'!D14+'2020'!D14+'2021'!D14+'2022'!D14+'2023'!D14</f>
        <v>2</v>
      </c>
      <c r="E13" s="4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14+'2014'!B14+'2015'!B14+'2016'!B14+'2017'!E14+'2018'!E14+'2019'!E14+'2020'!E14+'2021'!E14+'2022'!E14+'2023'!E14</f>
        <v>59</v>
      </c>
      <c r="F13" s="4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14+'2014'!C14+'2015'!C14+'2016'!C14+'2017'!F14+'2018'!F14+'2019'!F14+'2020'!F14+'2021'!F14+'2022'!F14+'2023'!F14</f>
        <v>142</v>
      </c>
      <c r="G13" s="4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14+'2014'!D14+'2015'!D14+'2016'!D14+'2017'!G14+'2018'!G14+'2019'!G14+'2020'!G14+'2021'!G14+'2022'!G14+'2023'!G14</f>
        <v>690</v>
      </c>
      <c r="H13" s="4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14+'2014'!E14+'2015'!E14+'2016'!E14+'2017'!H14+'2018'!H14+'2019'!H14+'2020'!H14+'2021'!H14+'2022'!H14+'2023'!H14</f>
        <v>509</v>
      </c>
      <c r="I13" s="4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14+'2014'!F14+'2015'!F14+'2016'!F14+'2017'!I14+'2018'!I14+'2019'!I14+'2020'!I14+'2021'!I14+'2022'!I14+'2023'!I14</f>
        <v>214</v>
      </c>
      <c r="J13" s="4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14+'2014'!G14+'2015'!G14+'2016'!G14+'2017'!J14+'2018'!J14+'2019'!J14+'2020'!J14+'2021'!J14+'2022'!J14+'2023'!J14</f>
        <v>412</v>
      </c>
      <c r="K13" s="4">
        <f>'2019'!K14+'2020'!K14+'2021'!K14+'2022'!K14+'2023'!K14</f>
        <v>83</v>
      </c>
      <c r="L13" s="4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14+'2014'!H14+'2015'!H14+'2016'!H14+'2017'!K14+'2018'!K14+'2019'!L14+'2020'!L14+'2021'!L14+'2022'!L14+'2023'!L14</f>
        <v>2084</v>
      </c>
      <c r="M13" s="4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14+'2014'!I14+'2015'!I14+'2016'!I14+'2017'!L14+'2018'!L14+'2019'!M14+'2020'!M14+'2021'!M14+'2022'!M14+'2023'!M14</f>
        <v>595</v>
      </c>
      <c r="N13" s="4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14+'2014'!J14+'2015'!J14+'2016'!J14+'2017'!M14+'2018'!M14+'2019'!N14+'2020'!N14+'2021'!N14+'2022'!N14+'2023'!N14</f>
        <v>62</v>
      </c>
      <c r="O13" s="4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14+'2014'!K14+'2015'!K14+'2016'!K14+'2017'!N14+'2018'!N14+'2019'!O14+'2020'!O14+'2021'!O14+'2022'!O14+'2023'!O14</f>
        <v>211</v>
      </c>
      <c r="P13" s="4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14+'2014'!L14+'2015'!L14+'2016'!L14+'2017'!O14+'2018'!O14+'2019'!P14+'2020'!P14+'2021'!P14+'2022'!P14+'2023'!P14</f>
        <v>122</v>
      </c>
      <c r="Q13" s="4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14+'2014'!M14+'2015'!M14+'2016'!M14+'2017'!P14+'2018'!P14+'2019'!Q14+'2020'!Q14+'2021'!Q14+'2022'!Q14+'2023'!Q14</f>
        <v>60</v>
      </c>
      <c r="R13" s="4">
        <f t="shared" si="0"/>
        <v>5249</v>
      </c>
      <c r="S13" s="45">
        <f t="shared" si="1"/>
        <v>0.022591696722934294</v>
      </c>
    </row>
    <row r="14" spans="1:19" ht="19.5" customHeight="1">
      <c r="A14" s="44" t="s">
        <v>17</v>
      </c>
      <c r="B14" s="4">
        <f>'2017'!B15+'2018'!B15+'2019'!B15+'2020'!B15+'2021'!B15+'2022'!B15+'2023'!B15</f>
        <v>5</v>
      </c>
      <c r="C14" s="4">
        <f>'2017'!C15+'2018'!C15+'2019'!C15+'2020'!C15+'2021'!C15+'2022'!C15+'2023'!C15</f>
        <v>5</v>
      </c>
      <c r="D14" s="4">
        <f>'2017'!D15+'2018'!D15+'2019'!D15+'2020'!D15+'2021'!D15+'2022'!D15+'2023'!D15</f>
        <v>6</v>
      </c>
      <c r="E14" s="4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15+'2014'!B15+'2015'!B15+'2016'!B15+'2017'!E15+'2018'!E15+'2019'!E15+'2020'!E15+'2021'!E15+'2022'!E15+'2023'!E15</f>
        <v>68</v>
      </c>
      <c r="F14" s="4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15+'2014'!C15+'2015'!C15+'2016'!C15+'2017'!F15+'2018'!F15+'2019'!F15+'2020'!F15+'2021'!F15+'2022'!F15+'2023'!F15</f>
        <v>277</v>
      </c>
      <c r="G14" s="4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15+'2014'!D15+'2015'!D15+'2016'!D15+'2017'!G15+'2018'!G15+'2019'!G15+'2020'!G15+'2021'!G15+'2022'!G15+'2023'!G15</f>
        <v>3473</v>
      </c>
      <c r="H14" s="4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15+'2014'!E15+'2015'!E15+'2016'!E15+'2017'!H15+'2018'!H15+'2019'!H15+'2020'!H15+'2021'!H15+'2022'!H15+'2023'!H15</f>
        <v>2604</v>
      </c>
      <c r="I14" s="4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15+'2014'!F15+'2015'!F15+'2016'!F15+'2017'!I15+'2018'!I15+'2019'!I15+'2020'!I15+'2021'!I15+'2022'!I15+'2023'!I15</f>
        <v>736</v>
      </c>
      <c r="J14" s="4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15+'2014'!G15+'2015'!G15+'2016'!G15+'2017'!J15+'2018'!J15+'2019'!J15+'2020'!J15+'2021'!J15+'2022'!J15+'2023'!J15</f>
        <v>1328</v>
      </c>
      <c r="K14" s="4">
        <f>'2019'!K15+'2020'!K15+'2021'!K15+'2022'!K15+'2023'!K15</f>
        <v>181</v>
      </c>
      <c r="L14" s="4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15+'2014'!H15+'2015'!H15+'2016'!H15+'2017'!K15+'2018'!K15+'2019'!L15+'2020'!L15+'2021'!L15+'2022'!L15+'2023'!L15</f>
        <v>6312</v>
      </c>
      <c r="M14" s="4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15+'2014'!I15+'2015'!I15+'2016'!I15+'2017'!L15+'2018'!L15+'2019'!M15+'2020'!M15+'2021'!M15+'2022'!M15+'2023'!M15</f>
        <v>1823</v>
      </c>
      <c r="N14" s="4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15+'2014'!J15+'2015'!J15+'2016'!J15+'2017'!M15+'2018'!M15+'2019'!N15+'2020'!N15+'2021'!N15+'2022'!N15+'2023'!N15</f>
        <v>172</v>
      </c>
      <c r="O14" s="4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15+'2014'!K15+'2015'!K15+'2016'!K15+'2017'!N15+'2018'!N15+'2019'!O15+'2020'!O15+'2021'!O15+'2022'!O15+'2023'!O15</f>
        <v>480</v>
      </c>
      <c r="P14" s="4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15+'2014'!L15+'2015'!L15+'2016'!L15+'2017'!O15+'2018'!O15+'2019'!P15+'2020'!P15+'2021'!P15+'2022'!P15+'2023'!P15</f>
        <v>118</v>
      </c>
      <c r="Q14" s="4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15+'2014'!M15+'2015'!M15+'2016'!M15+'2017'!P15+'2018'!P15+'2019'!Q15+'2020'!Q15+'2021'!Q15+'2022'!Q15+'2023'!Q15</f>
        <v>74</v>
      </c>
      <c r="R14" s="4">
        <f>SUM(B14:Q14)</f>
        <v>17662</v>
      </c>
      <c r="S14" s="45">
        <f t="shared" si="1"/>
        <v>0.07601725043255202</v>
      </c>
    </row>
    <row r="15" spans="1:19" ht="19.5" customHeight="1">
      <c r="A15" s="44" t="s">
        <v>18</v>
      </c>
      <c r="B15" s="4">
        <f>'2017'!B16+'2018'!B16+'2019'!B16+'2020'!B16+'2021'!B16+'2022'!B16+'2023'!B16</f>
        <v>6</v>
      </c>
      <c r="C15" s="4">
        <f>'2017'!C16+'2018'!C16+'2019'!C16+'2020'!C16+'2021'!C16+'2022'!C16+'2023'!C16</f>
        <v>0</v>
      </c>
      <c r="D15" s="4">
        <f>'2017'!D16+'2018'!D16+'2019'!D16+'2020'!D16+'2021'!D16+'2022'!D16+'2023'!D16</f>
        <v>4</v>
      </c>
      <c r="E15" s="4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16+'2014'!B16+'2015'!B16+'2016'!B16+'2017'!E16+'2018'!E16+'2019'!E16+'2020'!E16+'2021'!E16+'2022'!E16+'2023'!E16</f>
        <v>74</v>
      </c>
      <c r="F15" s="4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16+'2014'!C16+'2015'!C16+'2016'!C16+'2017'!F16+'2018'!F16+'2019'!F16+'2020'!F16+'2021'!F16+'2022'!F16+'2023'!F16</f>
        <v>395</v>
      </c>
      <c r="G15" s="4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16+'2014'!D16+'2015'!D16+'2016'!D16+'2017'!G16+'2018'!G16+'2019'!G16+'2020'!G16+'2021'!G16+'2022'!G16+'2023'!G16</f>
        <v>8312</v>
      </c>
      <c r="H15" s="4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16+'2014'!E16+'2015'!E16+'2016'!E16+'2017'!H16+'2018'!H16+'2019'!H16+'2020'!H16+'2021'!H16+'2022'!H16+'2023'!H16</f>
        <v>4650</v>
      </c>
      <c r="I15" s="4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16+'2014'!F16+'2015'!F16+'2016'!F16+'2017'!I16+'2018'!I16+'2019'!I16+'2020'!I16+'2021'!I16+'2022'!I16+'2023'!I16</f>
        <v>1785</v>
      </c>
      <c r="J15" s="4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16+'2014'!G16+'2015'!G16+'2016'!G16+'2017'!J16+'2018'!J16+'2019'!J16+'2020'!J16+'2021'!J16+'2022'!J16+'2023'!J16</f>
        <v>3378</v>
      </c>
      <c r="K15" s="4">
        <f>'2019'!K16+'2020'!K16+'2021'!K16+'2022'!K16+'2023'!K16</f>
        <v>405</v>
      </c>
      <c r="L15" s="4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16+'2014'!H16+'2015'!H16+'2016'!H16+'2017'!K16+'2018'!K16+'2019'!L16+'2020'!L16+'2021'!L16+'2022'!L16+'2023'!L16</f>
        <v>13336</v>
      </c>
      <c r="M15" s="4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16+'2014'!I16+'2015'!I16+'2016'!I16+'2017'!L16+'2018'!L16+'2019'!M16+'2020'!M16+'2021'!M16+'2022'!M16+'2023'!M16</f>
        <v>4420</v>
      </c>
      <c r="N15" s="4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16+'2014'!J16+'2015'!J16+'2016'!J16+'2017'!M16+'2018'!M16+'2019'!N16+'2020'!N16+'2021'!N16+'2022'!N16+'2023'!N16</f>
        <v>480</v>
      </c>
      <c r="O15" s="4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16+'2014'!K16+'2015'!K16+'2016'!K16+'2017'!N16+'2018'!N16+'2019'!O16+'2020'!O16+'2021'!O16+'2022'!O16+'2023'!O16</f>
        <v>1463</v>
      </c>
      <c r="P15" s="4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16+'2014'!L16+'2015'!L16+'2016'!L16+'2017'!O16+'2018'!O16+'2019'!P16+'2020'!P16+'2021'!P16+'2022'!P16+'2023'!P16</f>
        <v>290</v>
      </c>
      <c r="Q15" s="4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16+'2014'!M16+'2015'!M16+'2016'!M16+'2017'!P16+'2018'!P16+'2019'!Q16+'2020'!Q16+'2021'!Q16+'2022'!Q16+'2023'!Q16</f>
        <v>122</v>
      </c>
      <c r="R15" s="4">
        <f>SUM(B15:Q15)</f>
        <v>39120</v>
      </c>
      <c r="S15" s="45">
        <f t="shared" si="1"/>
        <v>0.16837248538791955</v>
      </c>
    </row>
    <row r="16" spans="1:19" ht="19.5" customHeight="1">
      <c r="A16" s="44" t="s">
        <v>19</v>
      </c>
      <c r="B16" s="4">
        <f>'2017'!B17+'2018'!B17+'2019'!B17+'2020'!B17+'2021'!B17+'2022'!B17+'2023'!B17</f>
        <v>8</v>
      </c>
      <c r="C16" s="4">
        <f>'2017'!C17+'2018'!C17+'2019'!C17+'2020'!C17+'2021'!C17+'2022'!C17+'2023'!C17</f>
        <v>2</v>
      </c>
      <c r="D16" s="4">
        <f>'2017'!D17+'2018'!D17+'2019'!D17+'2020'!D17+'2021'!D17+'2022'!D17+'2023'!D17</f>
        <v>1</v>
      </c>
      <c r="E16" s="4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17+'2014'!B17+'2015'!B17+'2016'!B17+'2017'!E17+'2018'!E17+'2019'!E17+'2020'!E17+'2021'!E17+'2022'!E17+'2023'!E17</f>
        <v>119</v>
      </c>
      <c r="F16" s="4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17+'2014'!C17+'2015'!C17+'2016'!C17+'2017'!F17+'2018'!F17+'2019'!F17+'2020'!F17+'2021'!F17+'2022'!F17+'2023'!F17</f>
        <v>541</v>
      </c>
      <c r="G16" s="4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17+'2014'!D17+'2015'!D17+'2016'!D17+'2017'!G17+'2018'!G17+'2019'!G17+'2020'!G17+'2021'!G17+'2022'!G17+'2023'!G17</f>
        <v>9222</v>
      </c>
      <c r="H16" s="4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17+'2014'!E17+'2015'!E17+'2016'!E17+'2017'!H17+'2018'!H17+'2019'!H17+'2020'!H17+'2021'!H17+'2022'!H17+'2023'!H17</f>
        <v>4201</v>
      </c>
      <c r="I16" s="4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17+'2014'!F17+'2015'!F17+'2016'!F17+'2017'!I17+'2018'!I17+'2019'!I17+'2020'!I17+'2021'!I17+'2022'!I17+'2023'!I17</f>
        <v>2613</v>
      </c>
      <c r="J16" s="4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17+'2014'!G17+'2015'!G17+'2016'!G17+'2017'!J17+'2018'!J17+'2019'!J17+'2020'!J17+'2021'!J17+'2022'!J17+'2023'!J17</f>
        <v>5039</v>
      </c>
      <c r="K16" s="4">
        <f>'2019'!K17+'2020'!K17+'2021'!K17+'2022'!K17+'2023'!K17</f>
        <v>590</v>
      </c>
      <c r="L16" s="4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17+'2014'!H17+'2015'!H17+'2016'!H17+'2017'!K17+'2018'!K17+'2019'!L17+'2020'!L17+'2021'!L17+'2022'!L17+'2023'!L17</f>
        <v>23077</v>
      </c>
      <c r="M16" s="4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17+'2014'!I17+'2015'!I17+'2016'!I17+'2017'!L17+'2018'!L17+'2019'!M17+'2020'!M17+'2021'!M17+'2022'!M17+'2023'!M17</f>
        <v>9672</v>
      </c>
      <c r="N16" s="4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17+'2014'!J17+'2015'!J17+'2016'!J17+'2017'!M17+'2018'!M17+'2019'!N17+'2020'!N17+'2021'!N17+'2022'!N17+'2023'!N17</f>
        <v>1142</v>
      </c>
      <c r="O16" s="4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17+'2014'!K17+'2015'!K17+'2016'!K17+'2017'!N17+'2018'!N17+'2019'!O17+'2020'!O17+'2021'!O17+'2022'!O17+'2023'!O17</f>
        <v>2601</v>
      </c>
      <c r="P16" s="4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17+'2014'!L17+'2015'!L17+'2016'!L17+'2017'!O17+'2018'!O17+'2019'!P17+'2020'!P17+'2021'!P17+'2022'!P17+'2023'!P17</f>
        <v>378</v>
      </c>
      <c r="Q16" s="4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17+'2014'!M17+'2015'!M17+'2016'!M17+'2017'!P17+'2018'!P17+'2019'!Q17+'2020'!Q17+'2021'!Q17+'2022'!Q17+'2023'!Q17</f>
        <v>248</v>
      </c>
      <c r="R16" s="4">
        <f t="shared" si="0"/>
        <v>59454</v>
      </c>
      <c r="S16" s="45">
        <f t="shared" si="1"/>
        <v>0.2558900241884808</v>
      </c>
    </row>
    <row r="17" spans="1:19" ht="19.5" customHeight="1">
      <c r="A17" s="44" t="s">
        <v>20</v>
      </c>
      <c r="B17" s="4">
        <f>'2017'!B18+'2018'!B18+'2019'!B18+'2020'!B18+'2021'!B18+'2022'!B18+'2023'!B18</f>
        <v>5</v>
      </c>
      <c r="C17" s="4">
        <f>'2017'!C18+'2018'!C18+'2019'!C18+'2020'!C18+'2021'!C18+'2022'!C18+'2023'!C18</f>
        <v>0</v>
      </c>
      <c r="D17" s="4">
        <f>'2017'!D18+'2018'!D18+'2019'!D18+'2020'!D18+'2021'!D18+'2022'!D18+'2023'!D18</f>
        <v>1</v>
      </c>
      <c r="E17" s="4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18+'2014'!B18+'2015'!B18+'2016'!B18+'2017'!E18+'2018'!E18+'2019'!E18+'2020'!E18+'2021'!E18+'2022'!E18+'2023'!E18</f>
        <v>116</v>
      </c>
      <c r="F17" s="4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18+'2014'!C18+'2015'!C18+'2016'!C18+'2017'!F18+'2018'!F18+'2019'!F18+'2020'!F18+'2021'!F18+'2022'!F18+'2023'!F18</f>
        <v>494</v>
      </c>
      <c r="G17" s="4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18+'2014'!D18+'2015'!D18+'2016'!D18+'2017'!G18+'2018'!G18+'2019'!G18+'2020'!G18+'2021'!G18+'2022'!G18+'2023'!G18</f>
        <v>5726</v>
      </c>
      <c r="H17" s="4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18+'2014'!E18+'2015'!E18+'2016'!E18+'2017'!H18+'2018'!H18+'2019'!H18+'2020'!H18+'2021'!H18+'2022'!H18+'2023'!H18</f>
        <v>2593</v>
      </c>
      <c r="I17" s="4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18+'2014'!F18+'2015'!F18+'2016'!F18+'2017'!I18+'2018'!I18+'2019'!I18+'2020'!I18+'2021'!I18+'2022'!I18+'2023'!I18</f>
        <v>1985</v>
      </c>
      <c r="J17" s="4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18+'2014'!G18+'2015'!G18+'2016'!G18+'2017'!J18+'2018'!J18+'2019'!J18+'2020'!J18+'2021'!J18+'2022'!J18+'2023'!J18</f>
        <v>4129</v>
      </c>
      <c r="K17" s="4">
        <f>'2019'!K18+'2020'!K18+'2021'!K18+'2022'!K18+'2023'!K18</f>
        <v>502</v>
      </c>
      <c r="L17" s="4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18+'2014'!H18+'2015'!H18+'2016'!H18+'2017'!K18+'2018'!K18+'2019'!L18+'2020'!L18+'2021'!L18+'2022'!L18+'2023'!L18</f>
        <v>21524</v>
      </c>
      <c r="M17" s="4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18+'2014'!I18+'2015'!I18+'2016'!I18+'2017'!L18+'2018'!L18+'2019'!M18+'2020'!M18+'2021'!M18+'2022'!M18+'2023'!M18</f>
        <v>11190</v>
      </c>
      <c r="N17" s="4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18+'2014'!J18+'2015'!J18+'2016'!J18+'2017'!M18+'2018'!M18+'2019'!N18+'2020'!N18+'2021'!N18+'2022'!N18+'2023'!N18</f>
        <v>1506</v>
      </c>
      <c r="O17" s="4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18+'2014'!K18+'2015'!K18+'2016'!K18+'2017'!N18+'2018'!N18+'2019'!O18+'2020'!O18+'2021'!O18+'2022'!O18+'2023'!O18</f>
        <v>3303</v>
      </c>
      <c r="P17" s="4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18+'2014'!L18+'2015'!L18+'2016'!L18+'2017'!O18+'2018'!O18+'2019'!P18+'2020'!P18+'2021'!P18+'2022'!P18+'2023'!P18</f>
        <v>470</v>
      </c>
      <c r="Q17" s="4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18+'2014'!M18+'2015'!M18+'2016'!M18+'2017'!P18+'2018'!P18+'2019'!Q18+'2020'!Q18+'2021'!Q18+'2022'!Q18+'2023'!Q18</f>
        <v>216</v>
      </c>
      <c r="R17" s="4">
        <f t="shared" si="0"/>
        <v>53760</v>
      </c>
      <c r="S17" s="45">
        <f t="shared" si="1"/>
        <v>0.23138304740425752</v>
      </c>
    </row>
    <row r="18" spans="1:19" ht="19.5" customHeight="1">
      <c r="A18" s="44" t="s">
        <v>21</v>
      </c>
      <c r="B18" s="4">
        <f>'2017'!B19+'2018'!B19+'2019'!B19+'2020'!B19+'2021'!B19+'2022'!B19+'2023'!B19</f>
        <v>4</v>
      </c>
      <c r="C18" s="4">
        <f>'2017'!C19+'2018'!C19+'2019'!C19+'2020'!C19+'2021'!C19+'2022'!C19+'2023'!C19</f>
        <v>1</v>
      </c>
      <c r="D18" s="4">
        <f>'2017'!D19+'2018'!D19+'2019'!D19+'2020'!D19+'2021'!D19+'2022'!D19+'2023'!D19</f>
        <v>0</v>
      </c>
      <c r="E18" s="4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19+'2014'!B19+'2015'!B19+'2016'!B19+'2017'!E19+'2018'!E19+'2019'!E19+'2020'!E19+'2021'!E19+'2022'!E19+'2023'!E19</f>
        <v>86</v>
      </c>
      <c r="F18" s="4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19+'2014'!C19+'2015'!C19+'2016'!C19+'2017'!F19+'2018'!F19+'2019'!F19+'2020'!F19+'2021'!F19+'2022'!F19+'2023'!F19</f>
        <v>234</v>
      </c>
      <c r="G18" s="4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19+'2014'!D19+'2015'!D19+'2016'!D19+'2017'!G19+'2018'!G19+'2019'!G19+'2020'!G19+'2021'!G19+'2022'!G19+'2023'!G19</f>
        <v>4223</v>
      </c>
      <c r="H18" s="4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19+'2014'!E19+'2015'!E19+'2016'!E19+'2017'!H19+'2018'!H19+'2019'!H19+'2020'!H19+'2021'!H19+'2022'!H19+'2023'!H19</f>
        <v>1773</v>
      </c>
      <c r="I18" s="4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19+'2014'!F19+'2015'!F19+'2016'!F19+'2017'!I19+'2018'!I19+'2019'!I19+'2020'!I19+'2021'!I19+'2022'!I19+'2023'!I19</f>
        <v>1591</v>
      </c>
      <c r="J18" s="4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19+'2014'!G19+'2015'!G19+'2016'!G19+'2017'!J19+'2018'!J19+'2019'!J19+'2020'!J19+'2021'!J19+'2022'!J19+'2023'!J19</f>
        <v>3219</v>
      </c>
      <c r="K18" s="4">
        <f>'2019'!K19+'2020'!K19+'2021'!K19+'2022'!K19+'2023'!K19</f>
        <v>407</v>
      </c>
      <c r="L18" s="4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19+'2014'!H19+'2015'!H19+'2016'!H19+'2017'!K19+'2018'!K19+'2019'!L19+'2020'!L19+'2021'!L19+'2022'!L19+'2023'!L19</f>
        <v>17051</v>
      </c>
      <c r="M18" s="4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19+'2014'!I19+'2015'!I19+'2016'!I19+'2017'!L19+'2018'!L19+'2019'!M19+'2020'!M19+'2021'!M19+'2022'!M19+'2023'!M19</f>
        <v>8654</v>
      </c>
      <c r="N18" s="4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19+'2014'!J19+'2015'!J19+'2016'!J19+'2017'!M19+'2018'!M19+'2019'!N19+'2020'!N19+'2021'!N19+'2022'!N19+'2023'!N19</f>
        <v>836</v>
      </c>
      <c r="O18" s="4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19+'2014'!K19+'2015'!K19+'2016'!K19+'2017'!N19+'2018'!N19+'2019'!O19+'2020'!O19+'2021'!O19+'2022'!O19+'2023'!O19</f>
        <v>1389</v>
      </c>
      <c r="P18" s="4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19+'2014'!L19+'2015'!L19+'2016'!L19+'2017'!O19+'2018'!O19+'2019'!P19+'2020'!P19+'2021'!P19+'2022'!P19+'2023'!P19</f>
        <v>174</v>
      </c>
      <c r="Q18" s="4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19+'2014'!M19+'2015'!M19+'2016'!M19+'2017'!P19+'2018'!P19+'2019'!Q19+'2020'!Q19+'2021'!Q19+'2022'!Q19+'2023'!Q19</f>
        <v>82</v>
      </c>
      <c r="R18" s="4">
        <f t="shared" si="0"/>
        <v>39724</v>
      </c>
      <c r="S18" s="45">
        <f t="shared" si="1"/>
        <v>0.17097210147110725</v>
      </c>
    </row>
    <row r="19" spans="1:19" ht="19.5" customHeight="1">
      <c r="A19" s="44" t="s">
        <v>22</v>
      </c>
      <c r="B19" s="4">
        <f>'2017'!B20+'2018'!B20+'2019'!B20+'2020'!B20+'2021'!B20+'2022'!B20+'2023'!B20</f>
        <v>0</v>
      </c>
      <c r="C19" s="4">
        <f>'2017'!C20+'2018'!C20+'2019'!C20+'2020'!C20+'2021'!C20+'2022'!C20+'2023'!C20</f>
        <v>2</v>
      </c>
      <c r="D19" s="4">
        <f>'2017'!D20+'2018'!D20+'2019'!D20+'2020'!D20+'2021'!D20+'2022'!D20+'2023'!D20</f>
        <v>2</v>
      </c>
      <c r="E19" s="4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20+'2014'!B20+'2015'!B20+'2016'!B20+'2017'!E20+'2018'!E20+'2019'!E20+'2020'!E20+'2021'!E20+'2022'!E20+'2023'!E20</f>
        <v>40</v>
      </c>
      <c r="F19" s="4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20+'2014'!C20+'2015'!C20+'2016'!C20+'2017'!F20+'2018'!F20+'2019'!F20+'2020'!F20+'2021'!F20+'2022'!F20+'2023'!F20</f>
        <v>59</v>
      </c>
      <c r="G19" s="4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20+'2014'!D20+'2015'!D20+'2016'!D20+'2017'!G20+'2018'!G20+'2019'!G20+'2020'!G20+'2021'!G20+'2022'!G20+'2023'!G20</f>
        <v>2042</v>
      </c>
      <c r="H19" s="4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20+'2014'!E20+'2015'!E20+'2016'!E20+'2017'!H20+'2018'!H20+'2019'!H20+'2020'!H20+'2021'!H20+'2022'!H20+'2023'!H20</f>
        <v>619</v>
      </c>
      <c r="I19" s="4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20+'2014'!F20+'2015'!F20+'2016'!F20+'2017'!I20+'2018'!I20+'2019'!I20+'2020'!I20+'2021'!I20+'2022'!I20+'2023'!I20</f>
        <v>784</v>
      </c>
      <c r="J19" s="4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20+'2014'!G20+'2015'!G20+'2016'!G20+'2017'!J20+'2018'!J20+'2019'!J20+'2020'!J20+'2021'!J20+'2022'!J20+'2023'!J20</f>
        <v>1570</v>
      </c>
      <c r="K19" s="4">
        <f>'2019'!K20+'2020'!K20+'2021'!K20+'2022'!K20+'2023'!K20</f>
        <v>371</v>
      </c>
      <c r="L19" s="4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20+'2014'!H20+'2015'!H20+'2016'!H20+'2017'!K20+'2018'!K20+'2019'!L20+'2020'!L20+'2021'!L20+'2022'!L20+'2023'!L20</f>
        <v>5902</v>
      </c>
      <c r="M19" s="4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20+'2014'!I20+'2015'!I20+'2016'!I20+'2017'!L20+'2018'!L20+'2019'!M20+'2020'!M20+'2021'!M20+'2022'!M20+'2023'!M20</f>
        <v>2390</v>
      </c>
      <c r="N19" s="4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20+'2014'!J20+'2015'!J20+'2016'!J20+'2017'!M20+'2018'!M20+'2019'!N20+'2020'!N20+'2021'!N20+'2022'!N20+'2023'!N20</f>
        <v>80</v>
      </c>
      <c r="O19" s="4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20+'2014'!K20+'2015'!K20+'2016'!K20+'2017'!N20+'2018'!N20+'2019'!O20+'2020'!O20+'2021'!O20+'2022'!O20+'2023'!O20</f>
        <v>109</v>
      </c>
      <c r="P19" s="4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20+'2014'!L20+'2015'!L20+'2016'!L20+'2017'!O20+'2018'!O20+'2019'!P20+'2020'!P20+'2021'!P20+'2022'!P20+'2023'!P20</f>
        <v>43</v>
      </c>
      <c r="Q19" s="4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20+'2014'!M20+'2015'!M20+'2016'!M20+'2017'!P20+'2018'!P20+'2019'!Q20+'2020'!Q20+'2021'!Q20+'2022'!Q20+'2023'!Q20</f>
        <v>14</v>
      </c>
      <c r="R19" s="4">
        <f t="shared" si="0"/>
        <v>14027</v>
      </c>
      <c r="S19" s="45">
        <f t="shared" si="1"/>
        <v>0.06037220993191072</v>
      </c>
    </row>
    <row r="20" spans="1:19" ht="19.5" customHeight="1">
      <c r="A20" s="44" t="s">
        <v>23</v>
      </c>
      <c r="B20" s="4">
        <f>'2017'!B21+'2018'!B21+'2019'!B21+'2020'!B21+'2021'!B21+'2022'!B21+'2023'!B21</f>
        <v>1</v>
      </c>
      <c r="C20" s="4">
        <f>'2017'!C21+'2018'!C21+'2019'!C21+'2020'!C21+'2021'!C21+'2022'!C21+'2023'!C21</f>
        <v>2</v>
      </c>
      <c r="D20" s="4">
        <f>'2017'!D21+'2018'!D21+'2019'!D21+'2020'!D21+'2021'!D21+'2022'!D21+'2023'!D21</f>
        <v>2</v>
      </c>
      <c r="E20" s="4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21+'2014'!B21+'2015'!B21+'2016'!B21+'2017'!E21+'2018'!E21+'2019'!E21+'2020'!E21+'2021'!E21+'2022'!E21+'2023'!E21</f>
        <v>20</v>
      </c>
      <c r="F20" s="4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21+'2014'!C21+'2015'!C21+'2016'!C21+'2017'!F21+'2018'!F21+'2019'!F21+'2020'!F21+'2021'!F21+'2022'!F21+'2023'!F21</f>
        <v>11</v>
      </c>
      <c r="G20" s="4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21+'2014'!D21+'2015'!D21+'2016'!D21+'2017'!G21+'2018'!G21+'2019'!G21+'2020'!G21+'2021'!G21+'2022'!G21+'2023'!G21</f>
        <v>500</v>
      </c>
      <c r="H20" s="4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21+'2014'!E21+'2015'!E21+'2016'!E21+'2017'!H21+'2018'!H21+'2019'!H21+'2020'!H21+'2021'!H21+'2022'!H21+'2023'!H21</f>
        <v>151</v>
      </c>
      <c r="I20" s="4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21+'2014'!F21+'2015'!F21+'2016'!F21+'2017'!I21+'2018'!I21+'2019'!I21+'2020'!I21+'2021'!I21+'2022'!I21+'2023'!I21</f>
        <v>147</v>
      </c>
      <c r="J20" s="4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21+'2014'!G21+'2015'!G21+'2016'!G21+'2017'!J21+'2018'!J21+'2019'!J21+'2020'!J21+'2021'!J21+'2022'!J21+'2023'!J21</f>
        <v>130</v>
      </c>
      <c r="K20" s="4">
        <f>'2019'!K21+'2020'!K21+'2021'!K21+'2022'!K21+'2023'!K21</f>
        <v>49</v>
      </c>
      <c r="L20" s="4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21+'2014'!H21+'2015'!H21+'2016'!H21+'2017'!K21+'2018'!K21+'2019'!L21+'2020'!L21+'2021'!L21+'2022'!L21+'2023'!L21</f>
        <v>288</v>
      </c>
      <c r="M20" s="4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21+'2014'!I21+'2015'!I21+'2016'!I21+'2017'!L21+'2018'!L21+'2019'!M21+'2020'!M21+'2021'!M21+'2022'!M21+'2023'!M21</f>
        <v>81</v>
      </c>
      <c r="N20" s="4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21+'2014'!J21+'2015'!J21+'2016'!J21+'2017'!M21+'2018'!M21+'2019'!N21+'2020'!N21+'2021'!N21+'2022'!N21+'2023'!N21</f>
        <v>4</v>
      </c>
      <c r="O20" s="4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21+'2014'!K21+'2015'!K21+'2016'!K21+'2017'!N21+'2018'!N21+'2019'!O21+'2020'!O21+'2021'!O21+'2022'!O21+'2023'!O21</f>
        <v>11</v>
      </c>
      <c r="P20" s="4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21+'2014'!L21+'2015'!L21+'2016'!L21+'2017'!O21+'2018'!O21+'2019'!P21+'2020'!P21+'2021'!P21+'2022'!P21+'2023'!P21</f>
        <v>2</v>
      </c>
      <c r="Q20" s="4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21+'2014'!M21+'2015'!M21+'2016'!M21+'2017'!P21+'2018'!P21+'2019'!Q21+'2020'!Q21+'2021'!Q21+'2022'!Q21+'2023'!Q21</f>
        <v>3</v>
      </c>
      <c r="R20" s="4">
        <f t="shared" si="0"/>
        <v>1402</v>
      </c>
      <c r="S20" s="45">
        <f t="shared" si="1"/>
        <v>0.006034208193094662</v>
      </c>
    </row>
    <row r="21" spans="1:19" ht="19.5" customHeight="1">
      <c r="A21" s="46" t="s">
        <v>24</v>
      </c>
      <c r="B21" s="30">
        <f>'2017'!B22+'2018'!B22+'2019'!B22+'2020'!B22+'2021'!B22+'2022'!B22+'2023'!B22</f>
        <v>3</v>
      </c>
      <c r="C21" s="30">
        <f>'2017'!C22+'2018'!C22+'2019'!C22+'2020'!C22+'2021'!C22+'2022'!C22+'2023'!C22</f>
        <v>4</v>
      </c>
      <c r="D21" s="30">
        <f>'2017'!D22+'2018'!D22+'2019'!D22+'2020'!D22+'2021'!D22+'2022'!D22+'2023'!D22</f>
        <v>2</v>
      </c>
      <c r="E21" s="30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22+'2014'!B22+'2015'!B22+'2016'!B22+'2017'!E22+'2018'!E22+'2019'!E22+'2020'!E22+'2021'!E22+'2022'!E22+'2023'!E22</f>
        <v>8</v>
      </c>
      <c r="F21" s="30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22+'2014'!C22+'2015'!C22+'2016'!C22+'2017'!F22+'2018'!F22+'2019'!F22+'2020'!F22+'2021'!F22+'2022'!F22+'2023'!F22</f>
        <v>7</v>
      </c>
      <c r="G21" s="30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22+'2014'!D22+'2015'!D22+'2016'!D22+'2017'!G22+'2018'!G22+'2019'!G22+'2020'!G22+'2021'!G22+'2022'!G22+'2023'!G22</f>
        <v>117</v>
      </c>
      <c r="H21" s="30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22+'2014'!E22+'2015'!E22+'2016'!E22+'2017'!H22+'2018'!H22+'2019'!H22+'2020'!H22+'2021'!H22+'2022'!H22+'2023'!H22</f>
        <v>33</v>
      </c>
      <c r="I21" s="30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22+'2014'!F22+'2015'!F22+'2016'!F22+'2017'!I22+'2018'!I22+'2019'!I22+'2020'!I22+'2021'!I22+'2022'!I22+'2023'!I22</f>
        <v>16</v>
      </c>
      <c r="J21" s="30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22+'2014'!G22+'2015'!G22+'2016'!G22+'2017'!J22+'2018'!J22+'2019'!J22+'2020'!J22+'2021'!J22+'2022'!J22+'2023'!J22</f>
        <v>14</v>
      </c>
      <c r="K21" s="30">
        <f>'2019'!K22+'2020'!K22+'2021'!K22+'2022'!K22+'2023'!K22</f>
        <v>1</v>
      </c>
      <c r="L21" s="30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22+'2014'!H22+'2015'!H22+'2016'!H22+'2017'!K22+'2018'!K22+'2019'!L22+'2020'!L22+'2021'!L22+'2022'!L22+'2023'!L22</f>
        <v>10</v>
      </c>
      <c r="M21" s="30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22+'2014'!I22+'2015'!I22+'2016'!I22+'2017'!L22+'2018'!L22+'2019'!M22+'2020'!M22+'2021'!M22+'2022'!M22+'2023'!M22</f>
        <v>6</v>
      </c>
      <c r="N21" s="30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22+'2014'!J22+'2015'!J22+'2016'!J22+'2017'!M22+'2018'!M22+'2019'!N22+'2020'!N22+'2021'!N22+'2022'!N22+'2023'!N22</f>
        <v>0</v>
      </c>
      <c r="O21" s="30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22+'2014'!K22+'2015'!K22+'2016'!K22+'2017'!N22+'2018'!N22+'2019'!O22+'2020'!O22+'2021'!O22+'2022'!O22+'2023'!O22</f>
        <v>2</v>
      </c>
      <c r="P21" s="30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22+'2014'!L22+'2015'!L22+'2016'!L22+'2017'!O22+'2018'!O22+'2019'!P22+'2020'!P22+'2021'!P22+'2022'!P22+'2023'!P22</f>
        <v>3</v>
      </c>
      <c r="Q21" s="30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22+'2014'!M22+'2015'!M22+'2016'!M22+'2017'!P22+'2018'!P22+'2019'!Q22+'2020'!Q22+'2021'!Q22+'2022'!Q22+'2023'!Q22</f>
        <v>0</v>
      </c>
      <c r="R21" s="30">
        <f t="shared" si="0"/>
        <v>226</v>
      </c>
      <c r="S21" s="47">
        <f t="shared" si="1"/>
        <v>0.000972704031126529</v>
      </c>
    </row>
    <row r="22" spans="1:19" ht="19.5" customHeight="1">
      <c r="A22" s="33"/>
      <c r="B22" s="34">
        <f>SUM(B10:B21)</f>
        <v>47</v>
      </c>
      <c r="C22" s="34">
        <f>SUM(C10:C21)</f>
        <v>24</v>
      </c>
      <c r="D22" s="34">
        <f>SUM(D10:D21)</f>
        <v>26</v>
      </c>
      <c r="E22" s="34">
        <f>SUM(E10:E21)</f>
        <v>624</v>
      </c>
      <c r="F22" s="34">
        <f aca="true" t="shared" si="2" ref="F22:Q22">SUM(F10:F21)</f>
        <v>2218</v>
      </c>
      <c r="G22" s="34">
        <f t="shared" si="2"/>
        <v>34650</v>
      </c>
      <c r="H22" s="34">
        <f t="shared" si="2"/>
        <v>17339</v>
      </c>
      <c r="I22" s="34">
        <f>SUM(I10:I21)</f>
        <v>9944</v>
      </c>
      <c r="J22" s="34">
        <f t="shared" si="2"/>
        <v>19397</v>
      </c>
      <c r="K22" s="34">
        <f>SUM(K10:K21)</f>
        <v>2639</v>
      </c>
      <c r="L22" s="34">
        <f t="shared" si="2"/>
        <v>89971</v>
      </c>
      <c r="M22" s="34">
        <f t="shared" si="2"/>
        <v>39037</v>
      </c>
      <c r="N22" s="34">
        <f>SUM(N10:N21)</f>
        <v>4308</v>
      </c>
      <c r="O22" s="34">
        <f t="shared" si="2"/>
        <v>9613</v>
      </c>
      <c r="P22" s="34">
        <f t="shared" si="2"/>
        <v>1651</v>
      </c>
      <c r="Q22" s="34">
        <f t="shared" si="2"/>
        <v>854</v>
      </c>
      <c r="R22" s="34">
        <f>SUM(R10:R21)</f>
        <v>232342</v>
      </c>
      <c r="S22" s="48">
        <f>SUM(S10:S21)</f>
        <v>0.9999999999999999</v>
      </c>
    </row>
    <row r="23" spans="1:4" ht="12.75">
      <c r="A23" s="6" t="s">
        <v>136</v>
      </c>
      <c r="B23" s="6"/>
      <c r="C23" s="6"/>
      <c r="D23" s="6"/>
    </row>
    <row r="27" spans="1:17" ht="15">
      <c r="A27" s="23" t="s">
        <v>27</v>
      </c>
      <c r="B27" s="23"/>
      <c r="C27" s="23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23" t="s">
        <v>109</v>
      </c>
      <c r="B28" s="23"/>
      <c r="C28" s="23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23" t="s">
        <v>147</v>
      </c>
      <c r="B29" s="23"/>
      <c r="C29" s="23"/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ht="15.75">
      <c r="A31" s="127" t="s">
        <v>57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ht="12.75">
      <c r="A32" s="128" t="s">
        <v>150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</row>
    <row r="34" spans="1:19" ht="19.5" customHeight="1">
      <c r="A34" s="115" t="s">
        <v>25</v>
      </c>
      <c r="B34" s="133" t="s">
        <v>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12" t="s">
        <v>1</v>
      </c>
      <c r="S34" s="117" t="s">
        <v>37</v>
      </c>
    </row>
    <row r="35" spans="1:19" ht="19.5" customHeight="1">
      <c r="A35" s="126"/>
      <c r="B35" s="65" t="s">
        <v>125</v>
      </c>
      <c r="C35" s="65" t="s">
        <v>126</v>
      </c>
      <c r="D35" s="65" t="s">
        <v>127</v>
      </c>
      <c r="E35" s="64" t="s">
        <v>2</v>
      </c>
      <c r="F35" s="64" t="s">
        <v>3</v>
      </c>
      <c r="G35" s="64" t="s">
        <v>4</v>
      </c>
      <c r="H35" s="64" t="s">
        <v>5</v>
      </c>
      <c r="I35" s="64" t="s">
        <v>6</v>
      </c>
      <c r="J35" s="64" t="s">
        <v>7</v>
      </c>
      <c r="K35" s="65" t="s">
        <v>134</v>
      </c>
      <c r="L35" s="64" t="s">
        <v>8</v>
      </c>
      <c r="M35" s="64" t="s">
        <v>9</v>
      </c>
      <c r="N35" s="64" t="s">
        <v>54</v>
      </c>
      <c r="O35" s="64" t="s">
        <v>10</v>
      </c>
      <c r="P35" s="64" t="s">
        <v>11</v>
      </c>
      <c r="Q35" s="64" t="s">
        <v>12</v>
      </c>
      <c r="R35" s="129"/>
      <c r="S35" s="125"/>
    </row>
    <row r="36" spans="1:19" ht="19.5" customHeight="1">
      <c r="A36" s="41" t="s">
        <v>13</v>
      </c>
      <c r="B36" s="42">
        <f aca="true" t="shared" si="3" ref="B36:D47">+B10/7</f>
        <v>0.42857142857142855</v>
      </c>
      <c r="C36" s="42">
        <f t="shared" si="3"/>
        <v>0.2857142857142857</v>
      </c>
      <c r="D36" s="42">
        <f t="shared" si="3"/>
        <v>0</v>
      </c>
      <c r="E36" s="42">
        <f aca="true" t="shared" si="4" ref="E36:J47">+E10/39</f>
        <v>0.10256410256410256</v>
      </c>
      <c r="F36" s="42">
        <f t="shared" si="4"/>
        <v>0.05128205128205128</v>
      </c>
      <c r="G36" s="42">
        <f t="shared" si="4"/>
        <v>1.3076923076923077</v>
      </c>
      <c r="H36" s="42">
        <f t="shared" si="4"/>
        <v>1</v>
      </c>
      <c r="I36" s="42">
        <f t="shared" si="4"/>
        <v>0.23076923076923078</v>
      </c>
      <c r="J36" s="42">
        <f t="shared" si="4"/>
        <v>0.28205128205128205</v>
      </c>
      <c r="K36" s="42">
        <f aca="true" t="shared" si="5" ref="K36:K47">K10/5</f>
        <v>0.8</v>
      </c>
      <c r="L36" s="42">
        <f aca="true" t="shared" si="6" ref="L36:Q47">+L10/39</f>
        <v>0.2564102564102564</v>
      </c>
      <c r="M36" s="42">
        <f t="shared" si="6"/>
        <v>0.15384615384615385</v>
      </c>
      <c r="N36" s="42">
        <f t="shared" si="6"/>
        <v>0</v>
      </c>
      <c r="O36" s="42">
        <f t="shared" si="6"/>
        <v>0.02564102564102564</v>
      </c>
      <c r="P36" s="42">
        <f t="shared" si="6"/>
        <v>0.23076923076923078</v>
      </c>
      <c r="Q36" s="42">
        <f t="shared" si="6"/>
        <v>0.05128205128205128</v>
      </c>
      <c r="R36" s="42">
        <f>SUM(B36:Q36)</f>
        <v>5.206593406593407</v>
      </c>
      <c r="S36" s="43">
        <f>+R36/$R$48</f>
        <v>0.0008098617389271037</v>
      </c>
    </row>
    <row r="37" spans="1:21" ht="19.5" customHeight="1">
      <c r="A37" s="44" t="s">
        <v>14</v>
      </c>
      <c r="B37" s="4">
        <f t="shared" si="3"/>
        <v>0.8571428571428571</v>
      </c>
      <c r="C37" s="4">
        <f t="shared" si="3"/>
        <v>0.2857142857142857</v>
      </c>
      <c r="D37" s="4">
        <f t="shared" si="3"/>
        <v>0.5714285714285714</v>
      </c>
      <c r="E37" s="4">
        <f t="shared" si="4"/>
        <v>0.41025641025641024</v>
      </c>
      <c r="F37" s="4">
        <f t="shared" si="4"/>
        <v>0.3333333333333333</v>
      </c>
      <c r="G37" s="4">
        <f t="shared" si="4"/>
        <v>2.230769230769231</v>
      </c>
      <c r="H37" s="4">
        <f t="shared" si="4"/>
        <v>1.564102564102564</v>
      </c>
      <c r="I37" s="4">
        <f t="shared" si="4"/>
        <v>0.41025641025641024</v>
      </c>
      <c r="J37" s="4">
        <f t="shared" si="4"/>
        <v>1.0512820512820513</v>
      </c>
      <c r="K37" s="4">
        <f t="shared" si="5"/>
        <v>2</v>
      </c>
      <c r="L37" s="4">
        <f t="shared" si="6"/>
        <v>0.9230769230769231</v>
      </c>
      <c r="M37" s="4">
        <f t="shared" si="6"/>
        <v>0.6923076923076923</v>
      </c>
      <c r="N37" s="4">
        <f t="shared" si="6"/>
        <v>0.10256410256410256</v>
      </c>
      <c r="O37" s="4">
        <f t="shared" si="6"/>
        <v>0.1794871794871795</v>
      </c>
      <c r="P37" s="4">
        <f t="shared" si="6"/>
        <v>0.1794871794871795</v>
      </c>
      <c r="Q37" s="4">
        <f t="shared" si="6"/>
        <v>0.10256410256410256</v>
      </c>
      <c r="R37" s="4">
        <f aca="true" t="shared" si="7" ref="R37:R47">SUM(B37:Q37)</f>
        <v>11.893772893772892</v>
      </c>
      <c r="S37" s="45">
        <f aca="true" t="shared" si="8" ref="S37:S47">+R37/$R$48</f>
        <v>0.001850021856125162</v>
      </c>
      <c r="U37" s="2"/>
    </row>
    <row r="38" spans="1:19" ht="19.5" customHeight="1">
      <c r="A38" s="44" t="s">
        <v>15</v>
      </c>
      <c r="B38" s="4">
        <f t="shared" si="3"/>
        <v>0.7142857142857143</v>
      </c>
      <c r="C38" s="4">
        <f t="shared" si="3"/>
        <v>0.14285714285714285</v>
      </c>
      <c r="D38" s="4">
        <f t="shared" si="3"/>
        <v>0.2857142857142857</v>
      </c>
      <c r="E38" s="4">
        <f t="shared" si="4"/>
        <v>0.358974358974359</v>
      </c>
      <c r="F38" s="4">
        <f t="shared" si="4"/>
        <v>1.1025641025641026</v>
      </c>
      <c r="G38" s="4">
        <f t="shared" si="4"/>
        <v>5.3076923076923075</v>
      </c>
      <c r="H38" s="4">
        <f t="shared" si="4"/>
        <v>2.717948717948718</v>
      </c>
      <c r="I38" s="4">
        <f t="shared" si="4"/>
        <v>1.2307692307692308</v>
      </c>
      <c r="J38" s="4">
        <f t="shared" si="4"/>
        <v>3.230769230769231</v>
      </c>
      <c r="K38" s="4">
        <f t="shared" si="5"/>
        <v>7.2</v>
      </c>
      <c r="L38" s="4">
        <f t="shared" si="6"/>
        <v>8.743589743589743</v>
      </c>
      <c r="M38" s="4">
        <f t="shared" si="6"/>
        <v>4.435897435897436</v>
      </c>
      <c r="N38" s="4">
        <f t="shared" si="6"/>
        <v>0.5641025641025641</v>
      </c>
      <c r="O38" s="4">
        <f t="shared" si="6"/>
        <v>0.9230769230769231</v>
      </c>
      <c r="P38" s="4">
        <f t="shared" si="6"/>
        <v>0.8974358974358975</v>
      </c>
      <c r="Q38" s="4">
        <f t="shared" si="6"/>
        <v>0.7435897435897436</v>
      </c>
      <c r="R38" s="4">
        <f t="shared" si="7"/>
        <v>38.5992673992674</v>
      </c>
      <c r="S38" s="45">
        <f t="shared" si="8"/>
        <v>0.0060039391164473386</v>
      </c>
    </row>
    <row r="39" spans="1:19" ht="19.5" customHeight="1">
      <c r="A39" s="44" t="s">
        <v>16</v>
      </c>
      <c r="B39" s="4">
        <f t="shared" si="3"/>
        <v>0.14285714285714285</v>
      </c>
      <c r="C39" s="4">
        <f t="shared" si="3"/>
        <v>0.42857142857142855</v>
      </c>
      <c r="D39" s="4">
        <f t="shared" si="3"/>
        <v>0.2857142857142857</v>
      </c>
      <c r="E39" s="4">
        <f t="shared" si="4"/>
        <v>1.5128205128205128</v>
      </c>
      <c r="F39" s="4">
        <f t="shared" si="4"/>
        <v>3.641025641025641</v>
      </c>
      <c r="G39" s="4">
        <f t="shared" si="4"/>
        <v>17.692307692307693</v>
      </c>
      <c r="H39" s="4">
        <f t="shared" si="4"/>
        <v>13.051282051282051</v>
      </c>
      <c r="I39" s="4">
        <f t="shared" si="4"/>
        <v>5.487179487179487</v>
      </c>
      <c r="J39" s="4">
        <f t="shared" si="4"/>
        <v>10.564102564102564</v>
      </c>
      <c r="K39" s="4">
        <f t="shared" si="5"/>
        <v>16.6</v>
      </c>
      <c r="L39" s="4">
        <f t="shared" si="6"/>
        <v>53.43589743589744</v>
      </c>
      <c r="M39" s="4">
        <f t="shared" si="6"/>
        <v>15.256410256410257</v>
      </c>
      <c r="N39" s="4">
        <f t="shared" si="6"/>
        <v>1.5897435897435896</v>
      </c>
      <c r="O39" s="4">
        <f t="shared" si="6"/>
        <v>5.410256410256411</v>
      </c>
      <c r="P39" s="4">
        <f t="shared" si="6"/>
        <v>3.128205128205128</v>
      </c>
      <c r="Q39" s="4">
        <f t="shared" si="6"/>
        <v>1.5384615384615385</v>
      </c>
      <c r="R39" s="4">
        <f t="shared" si="7"/>
        <v>149.76483516483518</v>
      </c>
      <c r="S39" s="45">
        <f t="shared" si="8"/>
        <v>0.023295233632633867</v>
      </c>
    </row>
    <row r="40" spans="1:19" ht="19.5" customHeight="1">
      <c r="A40" s="44" t="s">
        <v>17</v>
      </c>
      <c r="B40" s="4">
        <f t="shared" si="3"/>
        <v>0.7142857142857143</v>
      </c>
      <c r="C40" s="4">
        <f t="shared" si="3"/>
        <v>0.7142857142857143</v>
      </c>
      <c r="D40" s="4">
        <f t="shared" si="3"/>
        <v>0.8571428571428571</v>
      </c>
      <c r="E40" s="4">
        <f t="shared" si="4"/>
        <v>1.7435897435897436</v>
      </c>
      <c r="F40" s="4">
        <f t="shared" si="4"/>
        <v>7.102564102564102</v>
      </c>
      <c r="G40" s="4">
        <f t="shared" si="4"/>
        <v>89.05128205128206</v>
      </c>
      <c r="H40" s="4">
        <f t="shared" si="4"/>
        <v>66.76923076923077</v>
      </c>
      <c r="I40" s="4">
        <f t="shared" si="4"/>
        <v>18.871794871794872</v>
      </c>
      <c r="J40" s="4">
        <f t="shared" si="4"/>
        <v>34.05128205128205</v>
      </c>
      <c r="K40" s="4">
        <f t="shared" si="5"/>
        <v>36.2</v>
      </c>
      <c r="L40" s="4">
        <f t="shared" si="6"/>
        <v>161.84615384615384</v>
      </c>
      <c r="M40" s="4">
        <f t="shared" si="6"/>
        <v>46.743589743589745</v>
      </c>
      <c r="N40" s="4">
        <f t="shared" si="6"/>
        <v>4.410256410256411</v>
      </c>
      <c r="O40" s="4">
        <f t="shared" si="6"/>
        <v>12.307692307692308</v>
      </c>
      <c r="P40" s="4">
        <f t="shared" si="6"/>
        <v>3.0256410256410255</v>
      </c>
      <c r="Q40" s="4">
        <f t="shared" si="6"/>
        <v>1.8974358974358974</v>
      </c>
      <c r="R40" s="4">
        <f t="shared" si="7"/>
        <v>486.30622710622714</v>
      </c>
      <c r="S40" s="45">
        <f t="shared" si="8"/>
        <v>0.07564270454393174</v>
      </c>
    </row>
    <row r="41" spans="1:19" ht="19.5" customHeight="1">
      <c r="A41" s="44" t="s">
        <v>18</v>
      </c>
      <c r="B41" s="4">
        <f t="shared" si="3"/>
        <v>0.8571428571428571</v>
      </c>
      <c r="C41" s="4">
        <f t="shared" si="3"/>
        <v>0</v>
      </c>
      <c r="D41" s="4">
        <f t="shared" si="3"/>
        <v>0.5714285714285714</v>
      </c>
      <c r="E41" s="4">
        <f t="shared" si="4"/>
        <v>1.8974358974358974</v>
      </c>
      <c r="F41" s="4">
        <f t="shared" si="4"/>
        <v>10.128205128205128</v>
      </c>
      <c r="G41" s="4">
        <f t="shared" si="4"/>
        <v>213.12820512820514</v>
      </c>
      <c r="H41" s="4">
        <f t="shared" si="4"/>
        <v>119.23076923076923</v>
      </c>
      <c r="I41" s="4">
        <f t="shared" si="4"/>
        <v>45.76923076923077</v>
      </c>
      <c r="J41" s="4">
        <f t="shared" si="4"/>
        <v>86.61538461538461</v>
      </c>
      <c r="K41" s="4">
        <f t="shared" si="5"/>
        <v>81</v>
      </c>
      <c r="L41" s="4">
        <f t="shared" si="6"/>
        <v>341.94871794871796</v>
      </c>
      <c r="M41" s="4">
        <f t="shared" si="6"/>
        <v>113.33333333333333</v>
      </c>
      <c r="N41" s="4">
        <f t="shared" si="6"/>
        <v>12.307692307692308</v>
      </c>
      <c r="O41" s="4">
        <f t="shared" si="6"/>
        <v>37.51282051282051</v>
      </c>
      <c r="P41" s="4">
        <f t="shared" si="6"/>
        <v>7.435897435897436</v>
      </c>
      <c r="Q41" s="4">
        <f t="shared" si="6"/>
        <v>3.128205128205128</v>
      </c>
      <c r="R41" s="4">
        <f t="shared" si="7"/>
        <v>1074.8644688644688</v>
      </c>
      <c r="S41" s="45">
        <f t="shared" si="8"/>
        <v>0.167190241274301</v>
      </c>
    </row>
    <row r="42" spans="1:19" ht="19.5" customHeight="1">
      <c r="A42" s="44" t="s">
        <v>19</v>
      </c>
      <c r="B42" s="4">
        <f t="shared" si="3"/>
        <v>1.1428571428571428</v>
      </c>
      <c r="C42" s="4">
        <f t="shared" si="3"/>
        <v>0.2857142857142857</v>
      </c>
      <c r="D42" s="4">
        <f t="shared" si="3"/>
        <v>0.14285714285714285</v>
      </c>
      <c r="E42" s="4">
        <f t="shared" si="4"/>
        <v>3.051282051282051</v>
      </c>
      <c r="F42" s="4">
        <f t="shared" si="4"/>
        <v>13.871794871794872</v>
      </c>
      <c r="G42" s="4">
        <f t="shared" si="4"/>
        <v>236.46153846153845</v>
      </c>
      <c r="H42" s="4">
        <f t="shared" si="4"/>
        <v>107.71794871794872</v>
      </c>
      <c r="I42" s="4">
        <f t="shared" si="4"/>
        <v>67</v>
      </c>
      <c r="J42" s="4">
        <f t="shared" si="4"/>
        <v>129.2051282051282</v>
      </c>
      <c r="K42" s="4">
        <f t="shared" si="5"/>
        <v>118</v>
      </c>
      <c r="L42" s="4">
        <f t="shared" si="6"/>
        <v>591.7179487179487</v>
      </c>
      <c r="M42" s="4">
        <f t="shared" si="6"/>
        <v>248</v>
      </c>
      <c r="N42" s="4">
        <f t="shared" si="6"/>
        <v>29.28205128205128</v>
      </c>
      <c r="O42" s="4">
        <f t="shared" si="6"/>
        <v>66.6923076923077</v>
      </c>
      <c r="P42" s="4">
        <f t="shared" si="6"/>
        <v>9.692307692307692</v>
      </c>
      <c r="Q42" s="4">
        <f t="shared" si="6"/>
        <v>6.358974358974359</v>
      </c>
      <c r="R42" s="4">
        <f t="shared" si="7"/>
        <v>1628.6227106227104</v>
      </c>
      <c r="S42" s="45">
        <f t="shared" si="8"/>
        <v>0.2533247975174724</v>
      </c>
    </row>
    <row r="43" spans="1:19" ht="19.5" customHeight="1">
      <c r="A43" s="44" t="s">
        <v>20</v>
      </c>
      <c r="B43" s="4">
        <f t="shared" si="3"/>
        <v>0.7142857142857143</v>
      </c>
      <c r="C43" s="4">
        <f t="shared" si="3"/>
        <v>0</v>
      </c>
      <c r="D43" s="4">
        <f t="shared" si="3"/>
        <v>0.14285714285714285</v>
      </c>
      <c r="E43" s="4">
        <f t="shared" si="4"/>
        <v>2.9743589743589745</v>
      </c>
      <c r="F43" s="4">
        <f t="shared" si="4"/>
        <v>12.666666666666666</v>
      </c>
      <c r="G43" s="4">
        <f t="shared" si="4"/>
        <v>146.82051282051282</v>
      </c>
      <c r="H43" s="4">
        <f t="shared" si="4"/>
        <v>66.48717948717949</v>
      </c>
      <c r="I43" s="4">
        <f t="shared" si="4"/>
        <v>50.8974358974359</v>
      </c>
      <c r="J43" s="4">
        <f t="shared" si="4"/>
        <v>105.87179487179488</v>
      </c>
      <c r="K43" s="4">
        <f t="shared" si="5"/>
        <v>100.4</v>
      </c>
      <c r="L43" s="4">
        <f t="shared" si="6"/>
        <v>551.8974358974359</v>
      </c>
      <c r="M43" s="4">
        <f t="shared" si="6"/>
        <v>286.9230769230769</v>
      </c>
      <c r="N43" s="4">
        <f t="shared" si="6"/>
        <v>38.61538461538461</v>
      </c>
      <c r="O43" s="4">
        <f t="shared" si="6"/>
        <v>84.6923076923077</v>
      </c>
      <c r="P43" s="4">
        <f t="shared" si="6"/>
        <v>12.051282051282051</v>
      </c>
      <c r="Q43" s="4">
        <f t="shared" si="6"/>
        <v>5.538461538461538</v>
      </c>
      <c r="R43" s="4">
        <f t="shared" si="7"/>
        <v>1466.69304029304</v>
      </c>
      <c r="S43" s="45">
        <f t="shared" si="8"/>
        <v>0.22813737953491806</v>
      </c>
    </row>
    <row r="44" spans="1:19" ht="19.5" customHeight="1">
      <c r="A44" s="44" t="s">
        <v>21</v>
      </c>
      <c r="B44" s="4">
        <f t="shared" si="3"/>
        <v>0.5714285714285714</v>
      </c>
      <c r="C44" s="4">
        <f t="shared" si="3"/>
        <v>0.14285714285714285</v>
      </c>
      <c r="D44" s="4">
        <f t="shared" si="3"/>
        <v>0</v>
      </c>
      <c r="E44" s="4">
        <f t="shared" si="4"/>
        <v>2.2051282051282053</v>
      </c>
      <c r="F44" s="4">
        <f t="shared" si="4"/>
        <v>6</v>
      </c>
      <c r="G44" s="4">
        <f t="shared" si="4"/>
        <v>108.28205128205128</v>
      </c>
      <c r="H44" s="4">
        <f t="shared" si="4"/>
        <v>45.46153846153846</v>
      </c>
      <c r="I44" s="4">
        <f t="shared" si="4"/>
        <v>40.794871794871796</v>
      </c>
      <c r="J44" s="4">
        <f t="shared" si="4"/>
        <v>82.53846153846153</v>
      </c>
      <c r="K44" s="4">
        <f t="shared" si="5"/>
        <v>81.4</v>
      </c>
      <c r="L44" s="4">
        <f t="shared" si="6"/>
        <v>437.20512820512823</v>
      </c>
      <c r="M44" s="4">
        <f t="shared" si="6"/>
        <v>221.89743589743588</v>
      </c>
      <c r="N44" s="4">
        <f t="shared" si="6"/>
        <v>21.435897435897434</v>
      </c>
      <c r="O44" s="4">
        <f t="shared" si="6"/>
        <v>35.61538461538461</v>
      </c>
      <c r="P44" s="4">
        <f t="shared" si="6"/>
        <v>4.461538461538462</v>
      </c>
      <c r="Q44" s="4">
        <f t="shared" si="6"/>
        <v>2.1025641025641026</v>
      </c>
      <c r="R44" s="4">
        <f t="shared" si="7"/>
        <v>1090.1142857142859</v>
      </c>
      <c r="S44" s="45">
        <f t="shared" si="8"/>
        <v>0.16956228038468607</v>
      </c>
    </row>
    <row r="45" spans="1:19" ht="19.5" customHeight="1">
      <c r="A45" s="44" t="s">
        <v>22</v>
      </c>
      <c r="B45" s="4">
        <f t="shared" si="3"/>
        <v>0</v>
      </c>
      <c r="C45" s="4">
        <f t="shared" si="3"/>
        <v>0.2857142857142857</v>
      </c>
      <c r="D45" s="4">
        <f t="shared" si="3"/>
        <v>0.2857142857142857</v>
      </c>
      <c r="E45" s="4">
        <f t="shared" si="4"/>
        <v>1.0256410256410255</v>
      </c>
      <c r="F45" s="4">
        <f t="shared" si="4"/>
        <v>1.5128205128205128</v>
      </c>
      <c r="G45" s="4">
        <f t="shared" si="4"/>
        <v>52.35897435897436</v>
      </c>
      <c r="H45" s="4">
        <f t="shared" si="4"/>
        <v>15.871794871794872</v>
      </c>
      <c r="I45" s="4">
        <f t="shared" si="4"/>
        <v>20.102564102564102</v>
      </c>
      <c r="J45" s="4">
        <f t="shared" si="4"/>
        <v>40.256410256410255</v>
      </c>
      <c r="K45" s="4">
        <f t="shared" si="5"/>
        <v>74.2</v>
      </c>
      <c r="L45" s="4">
        <f t="shared" si="6"/>
        <v>151.33333333333334</v>
      </c>
      <c r="M45" s="4">
        <f t="shared" si="6"/>
        <v>61.282051282051285</v>
      </c>
      <c r="N45" s="4">
        <f t="shared" si="6"/>
        <v>2.051282051282051</v>
      </c>
      <c r="O45" s="4">
        <f t="shared" si="6"/>
        <v>2.7948717948717947</v>
      </c>
      <c r="P45" s="4">
        <f t="shared" si="6"/>
        <v>1.1025641025641026</v>
      </c>
      <c r="Q45" s="4">
        <f t="shared" si="6"/>
        <v>0.358974358974359</v>
      </c>
      <c r="R45" s="4">
        <f t="shared" si="7"/>
        <v>424.8227106227106</v>
      </c>
      <c r="S45" s="45">
        <f t="shared" si="8"/>
        <v>0.06607922537698967</v>
      </c>
    </row>
    <row r="46" spans="1:19" ht="19.5" customHeight="1">
      <c r="A46" s="44" t="s">
        <v>23</v>
      </c>
      <c r="B46" s="4">
        <f t="shared" si="3"/>
        <v>0.14285714285714285</v>
      </c>
      <c r="C46" s="4">
        <f t="shared" si="3"/>
        <v>0.2857142857142857</v>
      </c>
      <c r="D46" s="4">
        <f t="shared" si="3"/>
        <v>0.2857142857142857</v>
      </c>
      <c r="E46" s="4">
        <f t="shared" si="4"/>
        <v>0.5128205128205128</v>
      </c>
      <c r="F46" s="4">
        <f t="shared" si="4"/>
        <v>0.28205128205128205</v>
      </c>
      <c r="G46" s="4">
        <f t="shared" si="4"/>
        <v>12.820512820512821</v>
      </c>
      <c r="H46" s="4">
        <f t="shared" si="4"/>
        <v>3.871794871794872</v>
      </c>
      <c r="I46" s="4">
        <f t="shared" si="4"/>
        <v>3.769230769230769</v>
      </c>
      <c r="J46" s="4">
        <f t="shared" si="4"/>
        <v>3.3333333333333335</v>
      </c>
      <c r="K46" s="4">
        <f t="shared" si="5"/>
        <v>9.8</v>
      </c>
      <c r="L46" s="4">
        <f t="shared" si="6"/>
        <v>7.384615384615385</v>
      </c>
      <c r="M46" s="4">
        <f t="shared" si="6"/>
        <v>2.076923076923077</v>
      </c>
      <c r="N46" s="4">
        <f t="shared" si="6"/>
        <v>0.10256410256410256</v>
      </c>
      <c r="O46" s="4">
        <f t="shared" si="6"/>
        <v>0.28205128205128205</v>
      </c>
      <c r="P46" s="4">
        <f t="shared" si="6"/>
        <v>0.05128205128205128</v>
      </c>
      <c r="Q46" s="4">
        <f t="shared" si="6"/>
        <v>0.07692307692307693</v>
      </c>
      <c r="R46" s="4">
        <f t="shared" si="7"/>
        <v>45.07838827838829</v>
      </c>
      <c r="S46" s="45">
        <f t="shared" si="8"/>
        <v>0.0070117366708403765</v>
      </c>
    </row>
    <row r="47" spans="1:19" ht="19.5" customHeight="1">
      <c r="A47" s="70" t="s">
        <v>24</v>
      </c>
      <c r="B47" s="30">
        <f t="shared" si="3"/>
        <v>0.42857142857142855</v>
      </c>
      <c r="C47" s="30">
        <f t="shared" si="3"/>
        <v>0.5714285714285714</v>
      </c>
      <c r="D47" s="30">
        <f t="shared" si="3"/>
        <v>0.2857142857142857</v>
      </c>
      <c r="E47" s="30">
        <f t="shared" si="4"/>
        <v>0.20512820512820512</v>
      </c>
      <c r="F47" s="30">
        <f t="shared" si="4"/>
        <v>0.1794871794871795</v>
      </c>
      <c r="G47" s="30">
        <f t="shared" si="4"/>
        <v>3</v>
      </c>
      <c r="H47" s="30">
        <f t="shared" si="4"/>
        <v>0.8461538461538461</v>
      </c>
      <c r="I47" s="30">
        <f t="shared" si="4"/>
        <v>0.41025641025641024</v>
      </c>
      <c r="J47" s="30">
        <f t="shared" si="4"/>
        <v>0.358974358974359</v>
      </c>
      <c r="K47" s="30">
        <f t="shared" si="5"/>
        <v>0.2</v>
      </c>
      <c r="L47" s="30">
        <f t="shared" si="6"/>
        <v>0.2564102564102564</v>
      </c>
      <c r="M47" s="30">
        <f t="shared" si="6"/>
        <v>0.15384615384615385</v>
      </c>
      <c r="N47" s="30">
        <f t="shared" si="6"/>
        <v>0</v>
      </c>
      <c r="O47" s="30">
        <f t="shared" si="6"/>
        <v>0.05128205128205128</v>
      </c>
      <c r="P47" s="30">
        <f t="shared" si="6"/>
        <v>0.07692307692307693</v>
      </c>
      <c r="Q47" s="30">
        <f t="shared" si="6"/>
        <v>0</v>
      </c>
      <c r="R47" s="30">
        <f t="shared" si="7"/>
        <v>7.024175824175823</v>
      </c>
      <c r="S47" s="71">
        <f t="shared" si="8"/>
        <v>0.0010925783527273207</v>
      </c>
    </row>
    <row r="48" spans="1:19" ht="19.5" customHeight="1">
      <c r="A48" s="72"/>
      <c r="B48" s="73">
        <f>SUM(B36:B47)</f>
        <v>6.714285714285715</v>
      </c>
      <c r="C48" s="73">
        <f>SUM(C36:C47)</f>
        <v>3.428571428571428</v>
      </c>
      <c r="D48" s="73">
        <f>SUM(D36:D47)</f>
        <v>3.7142857142857135</v>
      </c>
      <c r="E48" s="73">
        <f>SUM(E36:E47)</f>
        <v>15.999999999999998</v>
      </c>
      <c r="F48" s="73">
        <f aca="true" t="shared" si="9" ref="F48:S48">SUM(F36:F47)</f>
        <v>56.87179487179487</v>
      </c>
      <c r="G48" s="73">
        <f t="shared" si="9"/>
        <v>888.4615384615385</v>
      </c>
      <c r="H48" s="73">
        <f>SUM(H36:H47)</f>
        <v>444.5897435897436</v>
      </c>
      <c r="I48" s="73">
        <f t="shared" si="9"/>
        <v>254.974358974359</v>
      </c>
      <c r="J48" s="73">
        <f>SUM(J36:J47)</f>
        <v>497.35897435897436</v>
      </c>
      <c r="K48" s="73">
        <f>SUM(K36:K47)</f>
        <v>527.8000000000001</v>
      </c>
      <c r="L48" s="73">
        <f t="shared" si="9"/>
        <v>2306.9487179487182</v>
      </c>
      <c r="M48" s="73">
        <f>SUM(M36:M47)</f>
        <v>1000.948717948718</v>
      </c>
      <c r="N48" s="73">
        <f t="shared" si="9"/>
        <v>110.46153846153844</v>
      </c>
      <c r="O48" s="73">
        <f t="shared" si="9"/>
        <v>246.48717948717945</v>
      </c>
      <c r="P48" s="73">
        <f>SUM(P36:P47)</f>
        <v>42.333333333333336</v>
      </c>
      <c r="Q48" s="73">
        <f t="shared" si="9"/>
        <v>21.897435897435894</v>
      </c>
      <c r="R48" s="73">
        <f>SUM(R36:R47)</f>
        <v>6428.990476190475</v>
      </c>
      <c r="S48" s="74">
        <f t="shared" si="9"/>
        <v>1</v>
      </c>
    </row>
    <row r="49" spans="1:4" ht="12.75">
      <c r="A49" s="6" t="s">
        <v>140</v>
      </c>
      <c r="B49" s="6"/>
      <c r="C49" s="6"/>
      <c r="D49" s="6"/>
    </row>
    <row r="57" ht="12.75">
      <c r="R57" s="2"/>
    </row>
  </sheetData>
  <sheetProtection/>
  <mergeCells count="12">
    <mergeCell ref="B8:Q8"/>
    <mergeCell ref="B34:Q34"/>
    <mergeCell ref="S8:S9"/>
    <mergeCell ref="A8:A9"/>
    <mergeCell ref="A34:A35"/>
    <mergeCell ref="S34:S35"/>
    <mergeCell ref="A5:S5"/>
    <mergeCell ref="A6:S6"/>
    <mergeCell ref="A31:S31"/>
    <mergeCell ref="A32:S32"/>
    <mergeCell ref="R34:R35"/>
    <mergeCell ref="R8:R9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3</v>
      </c>
      <c r="O10" s="43">
        <f>+N10/$N$22</f>
        <v>0.0005559673832468495</v>
      </c>
    </row>
    <row r="11" spans="1:15" ht="19.5" customHeight="1">
      <c r="A11" s="44" t="s">
        <v>14</v>
      </c>
      <c r="B11" s="16">
        <v>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t="shared" si="0"/>
        <v>2</v>
      </c>
      <c r="O11" s="45">
        <f aca="true" t="shared" si="1" ref="O11:O21">+N11/$N$22</f>
        <v>0.00037064492216456633</v>
      </c>
    </row>
    <row r="12" spans="1:15" ht="19.5" customHeight="1">
      <c r="A12" s="44" t="s">
        <v>15</v>
      </c>
      <c r="B12" s="16">
        <v>1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v>28</v>
      </c>
      <c r="I12" s="16">
        <v>2</v>
      </c>
      <c r="J12" s="16">
        <v>0</v>
      </c>
      <c r="K12" s="16">
        <v>0</v>
      </c>
      <c r="L12" s="16">
        <v>1</v>
      </c>
      <c r="M12" s="17">
        <v>3</v>
      </c>
      <c r="N12" s="24">
        <f t="shared" si="0"/>
        <v>39</v>
      </c>
      <c r="O12" s="45">
        <f t="shared" si="1"/>
        <v>0.007227575982209044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4</v>
      </c>
      <c r="E13" s="16">
        <v>2</v>
      </c>
      <c r="F13" s="16">
        <v>1</v>
      </c>
      <c r="G13" s="16">
        <v>0</v>
      </c>
      <c r="H13" s="16">
        <v>77</v>
      </c>
      <c r="I13" s="16">
        <v>7</v>
      </c>
      <c r="J13" s="16">
        <v>4</v>
      </c>
      <c r="K13" s="16">
        <v>1</v>
      </c>
      <c r="L13" s="16">
        <v>3</v>
      </c>
      <c r="M13" s="17">
        <v>5</v>
      </c>
      <c r="N13" s="24">
        <f t="shared" si="0"/>
        <v>105</v>
      </c>
      <c r="O13" s="45">
        <f t="shared" si="1"/>
        <v>0.019458858413639733</v>
      </c>
    </row>
    <row r="14" spans="1:15" ht="19.5" customHeight="1">
      <c r="A14" s="44" t="s">
        <v>17</v>
      </c>
      <c r="B14" s="16">
        <v>3</v>
      </c>
      <c r="C14" s="16">
        <v>6</v>
      </c>
      <c r="D14" s="16">
        <v>47</v>
      </c>
      <c r="E14" s="16">
        <v>81</v>
      </c>
      <c r="F14" s="16">
        <v>10</v>
      </c>
      <c r="G14" s="16">
        <v>16</v>
      </c>
      <c r="H14" s="16">
        <v>142</v>
      </c>
      <c r="I14" s="16">
        <v>51</v>
      </c>
      <c r="J14" s="16">
        <v>6</v>
      </c>
      <c r="K14" s="16">
        <v>5</v>
      </c>
      <c r="L14" s="16">
        <v>0</v>
      </c>
      <c r="M14" s="17">
        <v>2</v>
      </c>
      <c r="N14" s="24">
        <f t="shared" si="0"/>
        <v>369</v>
      </c>
      <c r="O14" s="45">
        <f t="shared" si="1"/>
        <v>0.06838398813936249</v>
      </c>
    </row>
    <row r="15" spans="1:15" ht="19.5" customHeight="1">
      <c r="A15" s="44" t="s">
        <v>18</v>
      </c>
      <c r="B15" s="16">
        <v>3</v>
      </c>
      <c r="C15" s="16">
        <v>11</v>
      </c>
      <c r="D15" s="16">
        <v>138</v>
      </c>
      <c r="E15" s="16">
        <v>181</v>
      </c>
      <c r="F15" s="16">
        <v>33</v>
      </c>
      <c r="G15" s="16">
        <v>38</v>
      </c>
      <c r="H15" s="16">
        <v>208</v>
      </c>
      <c r="I15" s="16">
        <v>93</v>
      </c>
      <c r="J15" s="16">
        <v>15</v>
      </c>
      <c r="K15" s="16">
        <v>43</v>
      </c>
      <c r="L15" s="16">
        <v>10</v>
      </c>
      <c r="M15" s="17">
        <v>2</v>
      </c>
      <c r="N15" s="24">
        <f t="shared" si="0"/>
        <v>775</v>
      </c>
      <c r="O15" s="45">
        <f t="shared" si="1"/>
        <v>0.14362490733876945</v>
      </c>
    </row>
    <row r="16" spans="1:15" ht="19.5" customHeight="1">
      <c r="A16" s="44" t="s">
        <v>19</v>
      </c>
      <c r="B16" s="16">
        <v>9</v>
      </c>
      <c r="C16" s="16">
        <v>4</v>
      </c>
      <c r="D16" s="16">
        <v>237</v>
      </c>
      <c r="E16" s="16">
        <v>165</v>
      </c>
      <c r="F16" s="16">
        <v>43</v>
      </c>
      <c r="G16" s="16">
        <v>138</v>
      </c>
      <c r="H16" s="16">
        <v>400</v>
      </c>
      <c r="I16" s="16">
        <v>205</v>
      </c>
      <c r="J16" s="16">
        <v>11</v>
      </c>
      <c r="K16" s="16">
        <v>29</v>
      </c>
      <c r="L16" s="16">
        <v>3</v>
      </c>
      <c r="M16" s="17">
        <v>3</v>
      </c>
      <c r="N16" s="24">
        <f t="shared" si="0"/>
        <v>1247</v>
      </c>
      <c r="O16" s="45">
        <f t="shared" si="1"/>
        <v>0.2310971089696071</v>
      </c>
    </row>
    <row r="17" spans="1:15" ht="19.5" customHeight="1">
      <c r="A17" s="44" t="s">
        <v>20</v>
      </c>
      <c r="B17" s="16">
        <v>9</v>
      </c>
      <c r="C17" s="16">
        <v>14</v>
      </c>
      <c r="D17" s="16">
        <v>184</v>
      </c>
      <c r="E17" s="16">
        <v>64</v>
      </c>
      <c r="F17" s="16">
        <v>34</v>
      </c>
      <c r="G17" s="16">
        <v>84</v>
      </c>
      <c r="H17" s="16">
        <v>584</v>
      </c>
      <c r="I17" s="16">
        <v>273</v>
      </c>
      <c r="J17" s="16">
        <v>33</v>
      </c>
      <c r="K17" s="16">
        <v>78</v>
      </c>
      <c r="L17" s="16">
        <v>14</v>
      </c>
      <c r="M17" s="17">
        <v>4</v>
      </c>
      <c r="N17" s="24">
        <f t="shared" si="0"/>
        <v>1375</v>
      </c>
      <c r="O17" s="45">
        <f t="shared" si="1"/>
        <v>0.2548183839881394</v>
      </c>
    </row>
    <row r="18" spans="1:15" ht="19.5" customHeight="1">
      <c r="A18" s="44" t="s">
        <v>21</v>
      </c>
      <c r="B18" s="16">
        <v>5</v>
      </c>
      <c r="C18" s="16">
        <v>4</v>
      </c>
      <c r="D18" s="16">
        <v>187</v>
      </c>
      <c r="E18" s="16">
        <v>103</v>
      </c>
      <c r="F18" s="16">
        <v>33</v>
      </c>
      <c r="G18" s="16">
        <v>110</v>
      </c>
      <c r="H18" s="16">
        <v>443</v>
      </c>
      <c r="I18" s="16">
        <v>126</v>
      </c>
      <c r="J18" s="16">
        <v>2</v>
      </c>
      <c r="K18" s="16">
        <v>8</v>
      </c>
      <c r="L18" s="16">
        <v>0</v>
      </c>
      <c r="M18" s="17">
        <v>2</v>
      </c>
      <c r="N18" s="24">
        <f t="shared" si="0"/>
        <v>1023</v>
      </c>
      <c r="O18" s="45">
        <f t="shared" si="1"/>
        <v>0.1895848776871757</v>
      </c>
    </row>
    <row r="19" spans="1:15" ht="19.5" customHeight="1">
      <c r="A19" s="44" t="s">
        <v>22</v>
      </c>
      <c r="B19" s="16">
        <v>2</v>
      </c>
      <c r="C19" s="16">
        <v>0</v>
      </c>
      <c r="D19" s="16">
        <v>60</v>
      </c>
      <c r="E19" s="16">
        <v>13</v>
      </c>
      <c r="F19" s="16">
        <v>8</v>
      </c>
      <c r="G19" s="16">
        <v>18</v>
      </c>
      <c r="H19" s="16">
        <v>214</v>
      </c>
      <c r="I19" s="16">
        <v>83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398</v>
      </c>
      <c r="O19" s="45">
        <f t="shared" si="1"/>
        <v>0.0737583395107487</v>
      </c>
    </row>
    <row r="20" spans="1:15" ht="19.5" customHeight="1">
      <c r="A20" s="44" t="s">
        <v>23</v>
      </c>
      <c r="B20" s="16">
        <v>5</v>
      </c>
      <c r="C20" s="16">
        <v>0</v>
      </c>
      <c r="D20" s="16">
        <v>5</v>
      </c>
      <c r="E20" s="16">
        <v>20</v>
      </c>
      <c r="F20" s="16">
        <v>14</v>
      </c>
      <c r="G20" s="16">
        <v>0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7">
        <v>2</v>
      </c>
      <c r="N20" s="24">
        <f t="shared" si="0"/>
        <v>57</v>
      </c>
      <c r="O20" s="45">
        <f t="shared" si="1"/>
        <v>0.01056338028169014</v>
      </c>
    </row>
    <row r="21" spans="1:15" ht="19.5" customHeight="1">
      <c r="A21" s="46" t="s">
        <v>24</v>
      </c>
      <c r="B21" s="52">
        <v>3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3</v>
      </c>
      <c r="O21" s="47">
        <f t="shared" si="1"/>
        <v>0.0005559673832468495</v>
      </c>
    </row>
    <row r="22" spans="1:15" ht="15">
      <c r="A22" s="33" t="s">
        <v>1</v>
      </c>
      <c r="B22" s="34">
        <f aca="true" t="shared" si="2" ref="B22:N22">SUM(B10:B21)</f>
        <v>45</v>
      </c>
      <c r="C22" s="34">
        <f t="shared" si="2"/>
        <v>39</v>
      </c>
      <c r="D22" s="34">
        <f t="shared" si="2"/>
        <v>866</v>
      </c>
      <c r="E22" s="34">
        <f t="shared" si="2"/>
        <v>629</v>
      </c>
      <c r="F22" s="34">
        <f t="shared" si="2"/>
        <v>176</v>
      </c>
      <c r="G22" s="34">
        <f t="shared" si="2"/>
        <v>404</v>
      </c>
      <c r="H22" s="34">
        <f t="shared" si="2"/>
        <v>2108</v>
      </c>
      <c r="I22" s="34">
        <f t="shared" si="2"/>
        <v>840</v>
      </c>
      <c r="J22" s="34">
        <f>SUM(J10:J21)</f>
        <v>71</v>
      </c>
      <c r="K22" s="34">
        <f t="shared" si="2"/>
        <v>164</v>
      </c>
      <c r="L22" s="34">
        <f t="shared" si="2"/>
        <v>31</v>
      </c>
      <c r="M22" s="34">
        <f t="shared" si="2"/>
        <v>23</v>
      </c>
      <c r="N22" s="34">
        <f t="shared" si="2"/>
        <v>5396</v>
      </c>
      <c r="O22" s="4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D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2</v>
      </c>
      <c r="E10" s="49">
        <v>2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4</v>
      </c>
      <c r="O10" s="43">
        <f>+N10/$N$22</f>
        <v>0.0006012325266796934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3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1</v>
      </c>
      <c r="L11" s="16">
        <v>0</v>
      </c>
      <c r="M11" s="17">
        <v>0</v>
      </c>
      <c r="N11" s="24">
        <f t="shared" si="0"/>
        <v>6</v>
      </c>
      <c r="O11" s="45">
        <f aca="true" t="shared" si="1" ref="O11:O21">+N11/$N$22</f>
        <v>0.00090184879001954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4</v>
      </c>
      <c r="E12" s="16">
        <v>3</v>
      </c>
      <c r="F12" s="16">
        <v>0</v>
      </c>
      <c r="G12" s="16">
        <v>1</v>
      </c>
      <c r="H12" s="16">
        <v>3</v>
      </c>
      <c r="I12" s="16">
        <v>0</v>
      </c>
      <c r="J12" s="16">
        <v>0</v>
      </c>
      <c r="K12" s="16">
        <v>0</v>
      </c>
      <c r="L12" s="16">
        <v>1</v>
      </c>
      <c r="M12" s="17">
        <v>2</v>
      </c>
      <c r="N12" s="24">
        <f t="shared" si="0"/>
        <v>14</v>
      </c>
      <c r="O12" s="45">
        <f t="shared" si="1"/>
        <v>0.0021043138433789266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0</v>
      </c>
      <c r="E13" s="16">
        <v>7</v>
      </c>
      <c r="F13" s="16">
        <v>0</v>
      </c>
      <c r="G13" s="16">
        <v>2</v>
      </c>
      <c r="H13" s="16">
        <v>11</v>
      </c>
      <c r="I13" s="16">
        <v>1</v>
      </c>
      <c r="J13" s="16">
        <v>0</v>
      </c>
      <c r="K13" s="16">
        <v>0</v>
      </c>
      <c r="L13" s="16">
        <v>1</v>
      </c>
      <c r="M13" s="17">
        <v>2</v>
      </c>
      <c r="N13" s="24">
        <f t="shared" si="0"/>
        <v>25</v>
      </c>
      <c r="O13" s="45">
        <f t="shared" si="1"/>
        <v>0.0037577032917480834</v>
      </c>
    </row>
    <row r="14" spans="1:15" ht="19.5" customHeight="1">
      <c r="A14" s="44" t="s">
        <v>17</v>
      </c>
      <c r="B14" s="16">
        <v>1</v>
      </c>
      <c r="C14" s="16">
        <v>3</v>
      </c>
      <c r="D14" s="16">
        <v>74</v>
      </c>
      <c r="E14" s="16">
        <v>51</v>
      </c>
      <c r="F14" s="16">
        <v>11</v>
      </c>
      <c r="G14" s="16">
        <v>18</v>
      </c>
      <c r="H14" s="16">
        <v>79</v>
      </c>
      <c r="I14" s="16">
        <v>32</v>
      </c>
      <c r="J14" s="16">
        <v>7</v>
      </c>
      <c r="K14" s="16">
        <v>15</v>
      </c>
      <c r="L14" s="16">
        <v>2</v>
      </c>
      <c r="M14" s="17">
        <v>2</v>
      </c>
      <c r="N14" s="24">
        <f t="shared" si="0"/>
        <v>295</v>
      </c>
      <c r="O14" s="45">
        <f t="shared" si="1"/>
        <v>0.04434089884262739</v>
      </c>
    </row>
    <row r="15" spans="1:15" ht="19.5" customHeight="1">
      <c r="A15" s="44" t="s">
        <v>18</v>
      </c>
      <c r="B15" s="16">
        <v>1</v>
      </c>
      <c r="C15" s="16">
        <v>8</v>
      </c>
      <c r="D15" s="16">
        <v>290</v>
      </c>
      <c r="E15" s="16">
        <v>125</v>
      </c>
      <c r="F15" s="16">
        <v>57</v>
      </c>
      <c r="G15" s="16">
        <v>66</v>
      </c>
      <c r="H15" s="16">
        <v>286</v>
      </c>
      <c r="I15" s="16">
        <v>111</v>
      </c>
      <c r="J15" s="16">
        <v>3</v>
      </c>
      <c r="K15" s="16">
        <v>6</v>
      </c>
      <c r="L15" s="16">
        <v>0</v>
      </c>
      <c r="M15" s="17">
        <v>4</v>
      </c>
      <c r="N15" s="24">
        <f t="shared" si="0"/>
        <v>957</v>
      </c>
      <c r="O15" s="45">
        <f t="shared" si="1"/>
        <v>0.14384488200811663</v>
      </c>
    </row>
    <row r="16" spans="1:15" ht="19.5" customHeight="1">
      <c r="A16" s="44" t="s">
        <v>19</v>
      </c>
      <c r="B16" s="16">
        <v>3</v>
      </c>
      <c r="C16" s="16">
        <v>13</v>
      </c>
      <c r="D16" s="16">
        <v>288</v>
      </c>
      <c r="E16" s="16">
        <v>153</v>
      </c>
      <c r="F16" s="16">
        <v>82</v>
      </c>
      <c r="G16" s="16">
        <v>140</v>
      </c>
      <c r="H16" s="16">
        <v>792</v>
      </c>
      <c r="I16" s="16">
        <v>389</v>
      </c>
      <c r="J16" s="16">
        <v>23</v>
      </c>
      <c r="K16" s="16">
        <v>30</v>
      </c>
      <c r="L16" s="16">
        <v>1</v>
      </c>
      <c r="M16" s="17">
        <v>6</v>
      </c>
      <c r="N16" s="24">
        <f t="shared" si="0"/>
        <v>1920</v>
      </c>
      <c r="O16" s="45">
        <f t="shared" si="1"/>
        <v>0.28859161280625284</v>
      </c>
    </row>
    <row r="17" spans="1:15" ht="19.5" customHeight="1">
      <c r="A17" s="44" t="s">
        <v>20</v>
      </c>
      <c r="B17" s="16">
        <v>15</v>
      </c>
      <c r="C17" s="16">
        <v>13</v>
      </c>
      <c r="D17" s="16">
        <v>147</v>
      </c>
      <c r="E17" s="16">
        <v>72</v>
      </c>
      <c r="F17" s="16">
        <v>58</v>
      </c>
      <c r="G17" s="16">
        <v>98</v>
      </c>
      <c r="H17" s="16">
        <v>774</v>
      </c>
      <c r="I17" s="16">
        <v>463</v>
      </c>
      <c r="J17" s="16">
        <v>65</v>
      </c>
      <c r="K17" s="16">
        <v>77</v>
      </c>
      <c r="L17" s="16">
        <v>20</v>
      </c>
      <c r="M17" s="17">
        <v>12</v>
      </c>
      <c r="N17" s="24">
        <f t="shared" si="0"/>
        <v>1814</v>
      </c>
      <c r="O17" s="45">
        <f t="shared" si="1"/>
        <v>0.27265895084924097</v>
      </c>
    </row>
    <row r="18" spans="1:15" ht="19.5" customHeight="1">
      <c r="A18" s="44" t="s">
        <v>21</v>
      </c>
      <c r="B18" s="16">
        <v>6</v>
      </c>
      <c r="C18" s="16">
        <v>5</v>
      </c>
      <c r="D18" s="16">
        <v>116</v>
      </c>
      <c r="E18" s="16">
        <v>57</v>
      </c>
      <c r="F18" s="16">
        <v>44</v>
      </c>
      <c r="G18" s="16">
        <v>43</v>
      </c>
      <c r="H18" s="16">
        <v>475</v>
      </c>
      <c r="I18" s="16">
        <v>280</v>
      </c>
      <c r="J18" s="16">
        <v>11</v>
      </c>
      <c r="K18" s="16">
        <v>7</v>
      </c>
      <c r="L18" s="16">
        <v>0</v>
      </c>
      <c r="M18" s="17">
        <v>0</v>
      </c>
      <c r="N18" s="24">
        <f t="shared" si="0"/>
        <v>1044</v>
      </c>
      <c r="O18" s="45">
        <f t="shared" si="1"/>
        <v>0.15692168946339996</v>
      </c>
    </row>
    <row r="19" spans="1:15" ht="19.5" customHeight="1">
      <c r="A19" s="44" t="s">
        <v>22</v>
      </c>
      <c r="B19" s="16">
        <v>2</v>
      </c>
      <c r="C19" s="16">
        <v>0</v>
      </c>
      <c r="D19" s="16">
        <v>35</v>
      </c>
      <c r="E19" s="16">
        <v>21</v>
      </c>
      <c r="F19" s="16">
        <v>26</v>
      </c>
      <c r="G19" s="16">
        <v>34</v>
      </c>
      <c r="H19" s="16">
        <v>323</v>
      </c>
      <c r="I19" s="16">
        <v>114</v>
      </c>
      <c r="J19" s="16">
        <v>0</v>
      </c>
      <c r="K19" s="16">
        <v>4</v>
      </c>
      <c r="L19" s="16">
        <v>7</v>
      </c>
      <c r="M19" s="17">
        <v>1</v>
      </c>
      <c r="N19" s="24">
        <f t="shared" si="0"/>
        <v>567</v>
      </c>
      <c r="O19" s="45">
        <f t="shared" si="1"/>
        <v>0.08522471065684653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2</v>
      </c>
      <c r="F20" s="16">
        <v>1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5</v>
      </c>
      <c r="O20" s="45">
        <f t="shared" si="1"/>
        <v>0.0007515406583496167</v>
      </c>
    </row>
    <row r="21" spans="1:15" ht="19.5" customHeight="1">
      <c r="A21" s="46" t="s">
        <v>24</v>
      </c>
      <c r="B21" s="52">
        <v>2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2</v>
      </c>
      <c r="O21" s="47">
        <f t="shared" si="1"/>
        <v>0.0003006162633398467</v>
      </c>
    </row>
    <row r="22" spans="1:15" ht="15">
      <c r="A22" s="33" t="s">
        <v>1</v>
      </c>
      <c r="B22" s="34">
        <f aca="true" t="shared" si="2" ref="B22:N22">SUM(B10:B21)</f>
        <v>31</v>
      </c>
      <c r="C22" s="34">
        <f t="shared" si="2"/>
        <v>42</v>
      </c>
      <c r="D22" s="34">
        <f t="shared" si="2"/>
        <v>956</v>
      </c>
      <c r="E22" s="34">
        <f t="shared" si="2"/>
        <v>496</v>
      </c>
      <c r="F22" s="34">
        <f t="shared" si="2"/>
        <v>279</v>
      </c>
      <c r="G22" s="34">
        <f t="shared" si="2"/>
        <v>403</v>
      </c>
      <c r="H22" s="34">
        <f t="shared" si="2"/>
        <v>2745</v>
      </c>
      <c r="I22" s="34">
        <f t="shared" si="2"/>
        <v>1391</v>
      </c>
      <c r="J22" s="34">
        <f>SUM(J10:J21)</f>
        <v>109</v>
      </c>
      <c r="K22" s="34">
        <f t="shared" si="2"/>
        <v>140</v>
      </c>
      <c r="L22" s="34">
        <f t="shared" si="2"/>
        <v>32</v>
      </c>
      <c r="M22" s="34">
        <f t="shared" si="2"/>
        <v>29</v>
      </c>
      <c r="N22" s="34">
        <f t="shared" si="2"/>
        <v>6653</v>
      </c>
      <c r="O22" s="4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2</v>
      </c>
      <c r="C11" s="16">
        <v>0</v>
      </c>
      <c r="D11" s="16">
        <v>0</v>
      </c>
      <c r="E11" s="16">
        <v>6</v>
      </c>
      <c r="F11" s="16">
        <v>1</v>
      </c>
      <c r="G11" s="16">
        <v>5</v>
      </c>
      <c r="H11" s="16">
        <v>8</v>
      </c>
      <c r="I11" s="16">
        <v>1</v>
      </c>
      <c r="J11" s="16">
        <v>4</v>
      </c>
      <c r="K11" s="16">
        <v>0</v>
      </c>
      <c r="L11" s="16">
        <v>2</v>
      </c>
      <c r="M11" s="17">
        <v>0</v>
      </c>
      <c r="N11" s="24">
        <f t="shared" si="0"/>
        <v>29</v>
      </c>
      <c r="O11" s="45">
        <f aca="true" t="shared" si="1" ref="O11:O21">+N11/$N$22</f>
        <v>0.004510108864696734</v>
      </c>
    </row>
    <row r="12" spans="1:15" ht="19.5" customHeight="1">
      <c r="A12" s="44" t="s">
        <v>15</v>
      </c>
      <c r="B12" s="16">
        <v>7</v>
      </c>
      <c r="C12" s="16">
        <v>0</v>
      </c>
      <c r="D12" s="16">
        <v>1</v>
      </c>
      <c r="E12" s="16">
        <v>9</v>
      </c>
      <c r="F12" s="16">
        <v>0</v>
      </c>
      <c r="G12" s="16">
        <v>1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7">
        <v>1</v>
      </c>
      <c r="N12" s="24">
        <f t="shared" si="0"/>
        <v>21</v>
      </c>
      <c r="O12" s="45">
        <f t="shared" si="1"/>
        <v>0.003265940902021773</v>
      </c>
    </row>
    <row r="13" spans="1:15" ht="19.5" customHeight="1">
      <c r="A13" s="44" t="s">
        <v>16</v>
      </c>
      <c r="B13" s="16">
        <v>2</v>
      </c>
      <c r="C13" s="16">
        <v>7</v>
      </c>
      <c r="D13" s="16">
        <v>6</v>
      </c>
      <c r="E13" s="16">
        <v>60</v>
      </c>
      <c r="F13" s="16">
        <v>4</v>
      </c>
      <c r="G13" s="16">
        <v>9</v>
      </c>
      <c r="H13" s="16">
        <v>24</v>
      </c>
      <c r="I13" s="16">
        <v>16</v>
      </c>
      <c r="J13" s="16">
        <v>0</v>
      </c>
      <c r="K13" s="16">
        <v>1</v>
      </c>
      <c r="L13" s="16">
        <v>0</v>
      </c>
      <c r="M13" s="17">
        <v>2</v>
      </c>
      <c r="N13" s="24">
        <f t="shared" si="0"/>
        <v>131</v>
      </c>
      <c r="O13" s="45">
        <f t="shared" si="1"/>
        <v>0.02037325038880249</v>
      </c>
    </row>
    <row r="14" spans="1:15" ht="19.5" customHeight="1">
      <c r="A14" s="44" t="s">
        <v>17</v>
      </c>
      <c r="B14" s="16">
        <v>0</v>
      </c>
      <c r="C14" s="16">
        <v>14</v>
      </c>
      <c r="D14" s="16">
        <v>105</v>
      </c>
      <c r="E14" s="16">
        <v>131</v>
      </c>
      <c r="F14" s="16">
        <v>20</v>
      </c>
      <c r="G14" s="16">
        <v>14</v>
      </c>
      <c r="H14" s="16">
        <v>123</v>
      </c>
      <c r="I14" s="16">
        <v>52</v>
      </c>
      <c r="J14" s="16">
        <v>0</v>
      </c>
      <c r="K14" s="16">
        <v>0</v>
      </c>
      <c r="L14" s="16">
        <v>0</v>
      </c>
      <c r="M14" s="17">
        <v>0</v>
      </c>
      <c r="N14" s="24">
        <f t="shared" si="0"/>
        <v>459</v>
      </c>
      <c r="O14" s="45">
        <f t="shared" si="1"/>
        <v>0.07138413685847589</v>
      </c>
    </row>
    <row r="15" spans="1:15" ht="19.5" customHeight="1">
      <c r="A15" s="44" t="s">
        <v>18</v>
      </c>
      <c r="B15" s="16">
        <v>0</v>
      </c>
      <c r="C15" s="16">
        <v>21</v>
      </c>
      <c r="D15" s="16">
        <v>263</v>
      </c>
      <c r="E15" s="16">
        <v>238</v>
      </c>
      <c r="F15" s="16">
        <v>62</v>
      </c>
      <c r="G15" s="16">
        <v>65</v>
      </c>
      <c r="H15" s="16">
        <v>342</v>
      </c>
      <c r="I15" s="16">
        <v>94</v>
      </c>
      <c r="J15" s="16">
        <v>1</v>
      </c>
      <c r="K15" s="16">
        <v>6</v>
      </c>
      <c r="L15" s="16">
        <v>0</v>
      </c>
      <c r="M15" s="17">
        <v>2</v>
      </c>
      <c r="N15" s="24">
        <f t="shared" si="0"/>
        <v>1094</v>
      </c>
      <c r="O15" s="45">
        <f t="shared" si="1"/>
        <v>0.17013996889580094</v>
      </c>
    </row>
    <row r="16" spans="1:15" ht="19.5" customHeight="1">
      <c r="A16" s="44" t="s">
        <v>19</v>
      </c>
      <c r="B16" s="16">
        <v>3</v>
      </c>
      <c r="C16" s="16">
        <v>14</v>
      </c>
      <c r="D16" s="16">
        <v>203</v>
      </c>
      <c r="E16" s="16">
        <v>140</v>
      </c>
      <c r="F16" s="16">
        <v>62</v>
      </c>
      <c r="G16" s="16">
        <v>137</v>
      </c>
      <c r="H16" s="16">
        <v>638</v>
      </c>
      <c r="I16" s="16">
        <v>373</v>
      </c>
      <c r="J16" s="16">
        <v>20</v>
      </c>
      <c r="K16" s="16">
        <v>54</v>
      </c>
      <c r="L16" s="16">
        <v>10</v>
      </c>
      <c r="M16" s="17">
        <v>1</v>
      </c>
      <c r="N16" s="24">
        <f t="shared" si="0"/>
        <v>1655</v>
      </c>
      <c r="O16" s="45">
        <f t="shared" si="1"/>
        <v>0.2573872472783826</v>
      </c>
    </row>
    <row r="17" spans="1:15" ht="19.5" customHeight="1">
      <c r="A17" s="44" t="s">
        <v>20</v>
      </c>
      <c r="B17" s="16">
        <v>4</v>
      </c>
      <c r="C17" s="16">
        <v>19</v>
      </c>
      <c r="D17" s="16">
        <v>161</v>
      </c>
      <c r="E17" s="16">
        <v>88</v>
      </c>
      <c r="F17" s="16">
        <v>59</v>
      </c>
      <c r="G17" s="16">
        <v>149</v>
      </c>
      <c r="H17" s="16">
        <v>691</v>
      </c>
      <c r="I17" s="16">
        <v>506</v>
      </c>
      <c r="J17" s="16">
        <v>63</v>
      </c>
      <c r="K17" s="16">
        <v>148</v>
      </c>
      <c r="L17" s="16">
        <v>23</v>
      </c>
      <c r="M17" s="17">
        <v>7</v>
      </c>
      <c r="N17" s="24">
        <f t="shared" si="0"/>
        <v>1918</v>
      </c>
      <c r="O17" s="45">
        <f t="shared" si="1"/>
        <v>0.2982892690513219</v>
      </c>
    </row>
    <row r="18" spans="1:15" ht="19.5" customHeight="1">
      <c r="A18" s="44" t="s">
        <v>21</v>
      </c>
      <c r="B18" s="16">
        <v>3</v>
      </c>
      <c r="C18" s="16">
        <v>3</v>
      </c>
      <c r="D18" s="16">
        <v>101</v>
      </c>
      <c r="E18" s="16">
        <v>50</v>
      </c>
      <c r="F18" s="16">
        <v>61</v>
      </c>
      <c r="G18" s="16">
        <v>79</v>
      </c>
      <c r="H18" s="16">
        <v>438</v>
      </c>
      <c r="I18" s="16">
        <v>232</v>
      </c>
      <c r="J18" s="16">
        <v>23</v>
      </c>
      <c r="K18" s="16">
        <v>26</v>
      </c>
      <c r="L18" s="16">
        <v>2</v>
      </c>
      <c r="M18" s="17">
        <v>1</v>
      </c>
      <c r="N18" s="24">
        <f t="shared" si="0"/>
        <v>1019</v>
      </c>
      <c r="O18" s="45">
        <f t="shared" si="1"/>
        <v>0.15847589424572317</v>
      </c>
    </row>
    <row r="19" spans="1:15" ht="19.5" customHeight="1">
      <c r="A19" s="44" t="s">
        <v>22</v>
      </c>
      <c r="B19" s="16">
        <v>2</v>
      </c>
      <c r="C19" s="16">
        <v>1</v>
      </c>
      <c r="D19" s="16">
        <v>34</v>
      </c>
      <c r="E19" s="16">
        <v>21</v>
      </c>
      <c r="F19" s="16">
        <v>19</v>
      </c>
      <c r="G19" s="16">
        <v>6</v>
      </c>
      <c r="H19" s="16">
        <v>10</v>
      </c>
      <c r="I19" s="16">
        <v>1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94</v>
      </c>
      <c r="O19" s="45">
        <f t="shared" si="1"/>
        <v>0.014618973561430793</v>
      </c>
    </row>
    <row r="20" spans="1:15" ht="19.5" customHeight="1">
      <c r="A20" s="44" t="s">
        <v>23</v>
      </c>
      <c r="B20" s="16">
        <v>1</v>
      </c>
      <c r="C20" s="16">
        <v>1</v>
      </c>
      <c r="D20" s="16">
        <v>1</v>
      </c>
      <c r="E20" s="16">
        <v>0</v>
      </c>
      <c r="F20" s="16">
        <v>2</v>
      </c>
      <c r="G20" s="16">
        <v>0</v>
      </c>
      <c r="H20" s="16">
        <v>1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8</v>
      </c>
      <c r="O20" s="45">
        <f t="shared" si="1"/>
        <v>0.001244167962674961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2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2</v>
      </c>
      <c r="O21" s="47">
        <f t="shared" si="1"/>
        <v>0.00031104199066874026</v>
      </c>
    </row>
    <row r="22" spans="1:15" ht="15">
      <c r="A22" s="33" t="s">
        <v>1</v>
      </c>
      <c r="B22" s="34">
        <f aca="true" t="shared" si="2" ref="B22:N22">SUM(B10:B21)</f>
        <v>24</v>
      </c>
      <c r="C22" s="34">
        <f t="shared" si="2"/>
        <v>80</v>
      </c>
      <c r="D22" s="34">
        <f t="shared" si="2"/>
        <v>875</v>
      </c>
      <c r="E22" s="34">
        <f t="shared" si="2"/>
        <v>743</v>
      </c>
      <c r="F22" s="34">
        <f t="shared" si="2"/>
        <v>292</v>
      </c>
      <c r="G22" s="34">
        <f t="shared" si="2"/>
        <v>465</v>
      </c>
      <c r="H22" s="34">
        <f t="shared" si="2"/>
        <v>2277</v>
      </c>
      <c r="I22" s="34">
        <f t="shared" si="2"/>
        <v>1277</v>
      </c>
      <c r="J22" s="34">
        <f>SUM(J10:J21)</f>
        <v>111</v>
      </c>
      <c r="K22" s="34">
        <f t="shared" si="2"/>
        <v>235</v>
      </c>
      <c r="L22" s="34">
        <f t="shared" si="2"/>
        <v>37</v>
      </c>
      <c r="M22" s="34">
        <f t="shared" si="2"/>
        <v>14</v>
      </c>
      <c r="N22" s="34">
        <f t="shared" si="2"/>
        <v>6430</v>
      </c>
      <c r="O22" s="4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50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1</v>
      </c>
      <c r="D10" s="49">
        <v>0</v>
      </c>
      <c r="E10" s="49">
        <v>7</v>
      </c>
      <c r="F10" s="49">
        <v>0</v>
      </c>
      <c r="G10" s="49">
        <v>0</v>
      </c>
      <c r="H10" s="49">
        <v>2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 aca="true" t="shared" si="0" ref="N10:N21">SUM(B10:M10)</f>
        <v>10</v>
      </c>
      <c r="O10" s="43">
        <f>+N10/$N$22</f>
        <v>0.0013206550449022716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3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t="shared" si="0"/>
        <v>4</v>
      </c>
      <c r="O11" s="45">
        <f aca="true" t="shared" si="1" ref="O11:O21">+N11/$N$22</f>
        <v>0.0005282620179609086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 t="shared" si="0"/>
        <v>4</v>
      </c>
      <c r="O12" s="45">
        <f t="shared" si="1"/>
        <v>0.0005282620179609086</v>
      </c>
    </row>
    <row r="13" spans="1:15" ht="19.5" customHeight="1">
      <c r="A13" s="44" t="s">
        <v>16</v>
      </c>
      <c r="B13" s="16">
        <v>14</v>
      </c>
      <c r="C13" s="16">
        <v>2</v>
      </c>
      <c r="D13" s="16">
        <v>12</v>
      </c>
      <c r="E13" s="16">
        <v>3</v>
      </c>
      <c r="F13" s="16">
        <v>0</v>
      </c>
      <c r="G13" s="16">
        <v>2</v>
      </c>
      <c r="H13" s="16">
        <v>11</v>
      </c>
      <c r="I13" s="16">
        <v>2</v>
      </c>
      <c r="J13" s="16">
        <v>1</v>
      </c>
      <c r="K13" s="16">
        <v>1</v>
      </c>
      <c r="L13" s="16">
        <v>0</v>
      </c>
      <c r="M13" s="17">
        <v>3</v>
      </c>
      <c r="N13" s="24">
        <f t="shared" si="0"/>
        <v>51</v>
      </c>
      <c r="O13" s="45">
        <f t="shared" si="1"/>
        <v>0.006735340729001585</v>
      </c>
    </row>
    <row r="14" spans="1:15" ht="19.5" customHeight="1">
      <c r="A14" s="44" t="s">
        <v>17</v>
      </c>
      <c r="B14" s="16">
        <v>5</v>
      </c>
      <c r="C14" s="16">
        <v>22</v>
      </c>
      <c r="D14" s="16">
        <v>118</v>
      </c>
      <c r="E14" s="16">
        <v>82</v>
      </c>
      <c r="F14" s="16">
        <v>7</v>
      </c>
      <c r="G14" s="16">
        <v>14</v>
      </c>
      <c r="H14" s="16">
        <f>8+57</f>
        <v>65</v>
      </c>
      <c r="I14" s="16">
        <v>21</v>
      </c>
      <c r="J14" s="16">
        <v>0</v>
      </c>
      <c r="K14" s="16">
        <v>2</v>
      </c>
      <c r="L14" s="16">
        <v>0</v>
      </c>
      <c r="M14" s="17">
        <v>3</v>
      </c>
      <c r="N14" s="24">
        <f t="shared" si="0"/>
        <v>339</v>
      </c>
      <c r="O14" s="45">
        <f t="shared" si="1"/>
        <v>0.044770206022187</v>
      </c>
    </row>
    <row r="15" spans="1:15" ht="19.5" customHeight="1">
      <c r="A15" s="44" t="s">
        <v>18</v>
      </c>
      <c r="B15" s="16">
        <v>1</v>
      </c>
      <c r="C15" s="16">
        <v>19</v>
      </c>
      <c r="D15" s="16">
        <v>272</v>
      </c>
      <c r="E15" s="16">
        <v>157</v>
      </c>
      <c r="F15" s="16">
        <v>34</v>
      </c>
      <c r="G15" s="16">
        <v>79</v>
      </c>
      <c r="H15" s="16">
        <f>106+186</f>
        <v>292</v>
      </c>
      <c r="I15" s="16">
        <v>92</v>
      </c>
      <c r="J15" s="16">
        <v>14</v>
      </c>
      <c r="K15" s="16">
        <v>53</v>
      </c>
      <c r="L15" s="16">
        <v>4</v>
      </c>
      <c r="M15" s="17">
        <v>8</v>
      </c>
      <c r="N15" s="24">
        <f t="shared" si="0"/>
        <v>1025</v>
      </c>
      <c r="O15" s="45">
        <f t="shared" si="1"/>
        <v>0.13536714210248282</v>
      </c>
    </row>
    <row r="16" spans="1:15" ht="19.5" customHeight="1">
      <c r="A16" s="44" t="s">
        <v>19</v>
      </c>
      <c r="B16" s="16">
        <v>6</v>
      </c>
      <c r="C16" s="16">
        <v>15</v>
      </c>
      <c r="D16" s="16">
        <v>302</v>
      </c>
      <c r="E16" s="16">
        <v>155</v>
      </c>
      <c r="F16" s="16">
        <v>66</v>
      </c>
      <c r="G16" s="16">
        <v>125</v>
      </c>
      <c r="H16" s="16">
        <v>778</v>
      </c>
      <c r="I16" s="16">
        <v>274</v>
      </c>
      <c r="J16" s="16">
        <v>11</v>
      </c>
      <c r="K16" s="16">
        <v>51</v>
      </c>
      <c r="L16" s="16">
        <v>2</v>
      </c>
      <c r="M16" s="17">
        <v>8</v>
      </c>
      <c r="N16" s="24">
        <f t="shared" si="0"/>
        <v>1793</v>
      </c>
      <c r="O16" s="45">
        <f t="shared" si="1"/>
        <v>0.23679344955097728</v>
      </c>
    </row>
    <row r="17" spans="1:15" ht="19.5" customHeight="1">
      <c r="A17" s="44" t="s">
        <v>20</v>
      </c>
      <c r="B17" s="16">
        <v>4</v>
      </c>
      <c r="C17" s="16">
        <v>12</v>
      </c>
      <c r="D17" s="16">
        <v>197</v>
      </c>
      <c r="E17" s="16">
        <v>103</v>
      </c>
      <c r="F17" s="16">
        <v>77</v>
      </c>
      <c r="G17" s="16">
        <v>143</v>
      </c>
      <c r="H17" s="16">
        <v>1022</v>
      </c>
      <c r="I17" s="16">
        <v>460</v>
      </c>
      <c r="J17" s="16">
        <v>24</v>
      </c>
      <c r="K17" s="16">
        <v>49</v>
      </c>
      <c r="L17" s="16">
        <v>4</v>
      </c>
      <c r="M17" s="17">
        <v>2</v>
      </c>
      <c r="N17" s="24">
        <f t="shared" si="0"/>
        <v>2097</v>
      </c>
      <c r="O17" s="45">
        <f t="shared" si="1"/>
        <v>0.27694136291600635</v>
      </c>
    </row>
    <row r="18" spans="1:15" ht="19.5" customHeight="1">
      <c r="A18" s="44" t="s">
        <v>21</v>
      </c>
      <c r="B18" s="16">
        <v>7</v>
      </c>
      <c r="C18" s="16">
        <v>0</v>
      </c>
      <c r="D18" s="16">
        <v>89</v>
      </c>
      <c r="E18" s="16">
        <v>52</v>
      </c>
      <c r="F18" s="16">
        <v>33</v>
      </c>
      <c r="G18" s="16">
        <v>77</v>
      </c>
      <c r="H18" s="16">
        <v>690</v>
      </c>
      <c r="I18" s="16">
        <v>498</v>
      </c>
      <c r="J18" s="16">
        <v>30</v>
      </c>
      <c r="K18" s="16">
        <v>41</v>
      </c>
      <c r="L18" s="16">
        <v>5</v>
      </c>
      <c r="M18" s="17">
        <v>2</v>
      </c>
      <c r="N18" s="24">
        <f t="shared" si="0"/>
        <v>1524</v>
      </c>
      <c r="O18" s="45">
        <f t="shared" si="1"/>
        <v>0.20126782884310618</v>
      </c>
    </row>
    <row r="19" spans="1:15" ht="19.5" customHeight="1">
      <c r="A19" s="44" t="s">
        <v>22</v>
      </c>
      <c r="B19" s="16">
        <v>1</v>
      </c>
      <c r="C19" s="16">
        <v>0</v>
      </c>
      <c r="D19" s="16">
        <v>90</v>
      </c>
      <c r="E19" s="16">
        <v>9</v>
      </c>
      <c r="F19" s="16">
        <v>20</v>
      </c>
      <c r="G19" s="16">
        <v>67</v>
      </c>
      <c r="H19" s="16">
        <v>302</v>
      </c>
      <c r="I19" s="16">
        <v>183</v>
      </c>
      <c r="J19" s="16">
        <v>0</v>
      </c>
      <c r="K19" s="16">
        <v>3</v>
      </c>
      <c r="L19" s="16">
        <v>0</v>
      </c>
      <c r="M19" s="17">
        <v>0</v>
      </c>
      <c r="N19" s="24">
        <f t="shared" si="0"/>
        <v>675</v>
      </c>
      <c r="O19" s="45">
        <f t="shared" si="1"/>
        <v>0.08914421553090333</v>
      </c>
    </row>
    <row r="20" spans="1:15" ht="19.5" customHeight="1">
      <c r="A20" s="44" t="s">
        <v>23</v>
      </c>
      <c r="B20" s="16">
        <v>1</v>
      </c>
      <c r="C20" s="16">
        <v>2</v>
      </c>
      <c r="D20" s="16">
        <v>3</v>
      </c>
      <c r="E20" s="16">
        <v>4</v>
      </c>
      <c r="F20" s="16">
        <v>1</v>
      </c>
      <c r="G20" s="16">
        <v>5</v>
      </c>
      <c r="H20" s="16">
        <v>19</v>
      </c>
      <c r="I20" s="16">
        <v>11</v>
      </c>
      <c r="J20" s="16">
        <v>0</v>
      </c>
      <c r="K20" s="16">
        <v>3</v>
      </c>
      <c r="L20" s="16">
        <v>0</v>
      </c>
      <c r="M20" s="17">
        <v>0</v>
      </c>
      <c r="N20" s="24">
        <f t="shared" si="0"/>
        <v>49</v>
      </c>
      <c r="O20" s="45">
        <f t="shared" si="1"/>
        <v>0.006471209720021131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1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1</v>
      </c>
      <c r="O21" s="47">
        <f t="shared" si="1"/>
        <v>0.00013206550449022716</v>
      </c>
    </row>
    <row r="22" spans="1:15" ht="15">
      <c r="A22" s="33" t="s">
        <v>1</v>
      </c>
      <c r="B22" s="34">
        <f aca="true" t="shared" si="2" ref="B22:N22">SUM(B10:B21)</f>
        <v>39</v>
      </c>
      <c r="C22" s="34">
        <f t="shared" si="2"/>
        <v>73</v>
      </c>
      <c r="D22" s="34">
        <f t="shared" si="2"/>
        <v>1086</v>
      </c>
      <c r="E22" s="34">
        <f t="shared" si="2"/>
        <v>573</v>
      </c>
      <c r="F22" s="34">
        <f t="shared" si="2"/>
        <v>238</v>
      </c>
      <c r="G22" s="34">
        <f t="shared" si="2"/>
        <v>513</v>
      </c>
      <c r="H22" s="34">
        <f t="shared" si="2"/>
        <v>3185</v>
      </c>
      <c r="I22" s="34">
        <f t="shared" si="2"/>
        <v>1541</v>
      </c>
      <c r="J22" s="34">
        <f>SUM(J10:J21)</f>
        <v>80</v>
      </c>
      <c r="K22" s="34">
        <f t="shared" si="2"/>
        <v>203</v>
      </c>
      <c r="L22" s="34">
        <f t="shared" si="2"/>
        <v>15</v>
      </c>
      <c r="M22" s="34">
        <f t="shared" si="2"/>
        <v>26</v>
      </c>
      <c r="N22" s="34">
        <f t="shared" si="2"/>
        <v>7572</v>
      </c>
      <c r="O22" s="48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3</v>
      </c>
      <c r="D13" s="16">
        <v>8</v>
      </c>
      <c r="E13" s="16">
        <v>3</v>
      </c>
      <c r="F13" s="16">
        <v>2</v>
      </c>
      <c r="G13" s="16">
        <v>19</v>
      </c>
      <c r="H13" s="16">
        <v>54</v>
      </c>
      <c r="I13" s="16">
        <v>19</v>
      </c>
      <c r="J13" s="16">
        <v>1</v>
      </c>
      <c r="K13" s="16">
        <v>3</v>
      </c>
      <c r="L13" s="16">
        <v>5</v>
      </c>
      <c r="M13" s="17">
        <v>5</v>
      </c>
      <c r="N13" s="24">
        <f aca="true" t="shared" si="0" ref="N13:N22">SUM(B13:M13)</f>
        <v>123</v>
      </c>
      <c r="O13" s="45">
        <f>+N13/$N$22</f>
        <v>0.018355469332935383</v>
      </c>
    </row>
    <row r="14" spans="1:15" ht="19.5" customHeight="1">
      <c r="A14" s="44" t="s">
        <v>17</v>
      </c>
      <c r="B14" s="16">
        <v>1</v>
      </c>
      <c r="C14" s="16">
        <v>1</v>
      </c>
      <c r="D14" s="16">
        <v>110</v>
      </c>
      <c r="E14" s="16">
        <v>66</v>
      </c>
      <c r="F14" s="16">
        <v>30</v>
      </c>
      <c r="G14" s="16">
        <v>32</v>
      </c>
      <c r="H14" s="16">
        <v>153</v>
      </c>
      <c r="I14" s="16">
        <v>56</v>
      </c>
      <c r="J14" s="16">
        <v>1</v>
      </c>
      <c r="K14" s="16">
        <v>9</v>
      </c>
      <c r="L14" s="16">
        <v>3</v>
      </c>
      <c r="M14" s="17">
        <v>1</v>
      </c>
      <c r="N14" s="24">
        <f t="shared" si="0"/>
        <v>463</v>
      </c>
      <c r="O14" s="45">
        <f aca="true" t="shared" si="1" ref="O14:O21">+N14/$N$22</f>
        <v>0.06909416504999254</v>
      </c>
    </row>
    <row r="15" spans="1:15" ht="19.5" customHeight="1">
      <c r="A15" s="44" t="s">
        <v>18</v>
      </c>
      <c r="B15" s="16">
        <v>2</v>
      </c>
      <c r="C15" s="16">
        <v>3</v>
      </c>
      <c r="D15" s="16">
        <v>369</v>
      </c>
      <c r="E15" s="16">
        <v>114</v>
      </c>
      <c r="F15" s="16">
        <v>62</v>
      </c>
      <c r="G15" s="16">
        <v>40</v>
      </c>
      <c r="H15" s="16">
        <v>595</v>
      </c>
      <c r="I15" s="16">
        <v>249</v>
      </c>
      <c r="J15" s="16">
        <v>26</v>
      </c>
      <c r="K15" s="16">
        <v>104</v>
      </c>
      <c r="L15" s="16">
        <v>3</v>
      </c>
      <c r="M15" s="17">
        <v>2</v>
      </c>
      <c r="N15" s="24">
        <f t="shared" si="0"/>
        <v>1569</v>
      </c>
      <c r="O15" s="45">
        <f t="shared" si="1"/>
        <v>0.23414415758841964</v>
      </c>
    </row>
    <row r="16" spans="1:15" ht="19.5" customHeight="1">
      <c r="A16" s="44" t="s">
        <v>19</v>
      </c>
      <c r="B16" s="16">
        <v>2</v>
      </c>
      <c r="C16" s="16">
        <v>6</v>
      </c>
      <c r="D16" s="16">
        <v>390</v>
      </c>
      <c r="E16" s="16">
        <v>127</v>
      </c>
      <c r="F16" s="16">
        <v>68</v>
      </c>
      <c r="G16" s="16">
        <v>87</v>
      </c>
      <c r="H16" s="16">
        <v>686</v>
      </c>
      <c r="I16" s="16">
        <v>462</v>
      </c>
      <c r="J16" s="16">
        <v>45</v>
      </c>
      <c r="K16" s="16">
        <v>140</v>
      </c>
      <c r="L16" s="16">
        <v>11</v>
      </c>
      <c r="M16" s="17">
        <v>29</v>
      </c>
      <c r="N16" s="24">
        <f t="shared" si="0"/>
        <v>2053</v>
      </c>
      <c r="O16" s="45">
        <f t="shared" si="1"/>
        <v>0.3063721832562304</v>
      </c>
    </row>
    <row r="17" spans="1:15" ht="19.5" customHeight="1">
      <c r="A17" s="44" t="s">
        <v>20</v>
      </c>
      <c r="B17" s="16">
        <v>5</v>
      </c>
      <c r="C17" s="16">
        <v>2</v>
      </c>
      <c r="D17" s="16">
        <v>179</v>
      </c>
      <c r="E17" s="16">
        <v>77</v>
      </c>
      <c r="F17" s="16">
        <v>33</v>
      </c>
      <c r="G17" s="16">
        <v>68</v>
      </c>
      <c r="H17" s="16">
        <v>557</v>
      </c>
      <c r="I17" s="16">
        <v>429</v>
      </c>
      <c r="J17" s="16">
        <v>127</v>
      </c>
      <c r="K17" s="16">
        <v>299</v>
      </c>
      <c r="L17" s="16">
        <v>26</v>
      </c>
      <c r="M17" s="17">
        <v>19</v>
      </c>
      <c r="N17" s="24">
        <f t="shared" si="0"/>
        <v>1821</v>
      </c>
      <c r="O17" s="45">
        <f t="shared" si="1"/>
        <v>0.2717504850022385</v>
      </c>
    </row>
    <row r="18" spans="1:15" ht="19.5" customHeight="1">
      <c r="A18" s="44" t="s">
        <v>21</v>
      </c>
      <c r="B18" s="16">
        <v>1</v>
      </c>
      <c r="C18" s="16">
        <v>2</v>
      </c>
      <c r="D18" s="16">
        <v>196</v>
      </c>
      <c r="E18" s="16">
        <v>41</v>
      </c>
      <c r="F18" s="16">
        <v>38</v>
      </c>
      <c r="G18" s="16">
        <v>20</v>
      </c>
      <c r="H18" s="16">
        <v>111</v>
      </c>
      <c r="I18" s="16">
        <v>82</v>
      </c>
      <c r="J18" s="16">
        <v>7</v>
      </c>
      <c r="K18" s="16">
        <v>5</v>
      </c>
      <c r="L18" s="16">
        <v>0</v>
      </c>
      <c r="M18" s="17">
        <v>5</v>
      </c>
      <c r="N18" s="24">
        <f t="shared" si="0"/>
        <v>508</v>
      </c>
      <c r="O18" s="45">
        <f t="shared" si="1"/>
        <v>0.07580958065960304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66</v>
      </c>
      <c r="E19" s="16">
        <v>17</v>
      </c>
      <c r="F19" s="16">
        <v>10</v>
      </c>
      <c r="G19" s="16">
        <v>15</v>
      </c>
      <c r="H19" s="16">
        <v>27</v>
      </c>
      <c r="I19" s="16">
        <v>22</v>
      </c>
      <c r="J19" s="16">
        <v>0</v>
      </c>
      <c r="K19" s="16">
        <v>0</v>
      </c>
      <c r="L19" s="16">
        <v>0</v>
      </c>
      <c r="M19" s="17">
        <v>1</v>
      </c>
      <c r="N19" s="24">
        <f t="shared" si="0"/>
        <v>158</v>
      </c>
      <c r="O19" s="45">
        <f t="shared" si="1"/>
        <v>0.02357857036263244</v>
      </c>
    </row>
    <row r="20" spans="1:15" ht="19.5" customHeight="1">
      <c r="A20" s="44" t="s">
        <v>23</v>
      </c>
      <c r="B20" s="16">
        <v>0</v>
      </c>
      <c r="C20" s="16">
        <v>1</v>
      </c>
      <c r="D20" s="16">
        <v>0</v>
      </c>
      <c r="E20" s="16">
        <v>2</v>
      </c>
      <c r="F20" s="16">
        <v>2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6</v>
      </c>
      <c r="O20" s="45">
        <f t="shared" si="1"/>
        <v>0.0008953887479480674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12</v>
      </c>
      <c r="C22" s="34">
        <f t="shared" si="2"/>
        <v>18</v>
      </c>
      <c r="D22" s="34">
        <f t="shared" si="2"/>
        <v>1318</v>
      </c>
      <c r="E22" s="34">
        <f t="shared" si="2"/>
        <v>447</v>
      </c>
      <c r="F22" s="34">
        <f t="shared" si="2"/>
        <v>245</v>
      </c>
      <c r="G22" s="34">
        <f t="shared" si="2"/>
        <v>281</v>
      </c>
      <c r="H22" s="34">
        <f t="shared" si="2"/>
        <v>2183</v>
      </c>
      <c r="I22" s="34">
        <f t="shared" si="2"/>
        <v>1320</v>
      </c>
      <c r="J22" s="34">
        <f>SUM(J10:J21)</f>
        <v>207</v>
      </c>
      <c r="K22" s="34">
        <f t="shared" si="2"/>
        <v>560</v>
      </c>
      <c r="L22" s="34">
        <f t="shared" si="2"/>
        <v>48</v>
      </c>
      <c r="M22" s="34">
        <f t="shared" si="2"/>
        <v>62</v>
      </c>
      <c r="N22" s="34">
        <f t="shared" si="0"/>
        <v>6701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8</v>
      </c>
      <c r="D13" s="16">
        <v>0</v>
      </c>
      <c r="E13" s="16">
        <v>0</v>
      </c>
      <c r="F13" s="16">
        <v>1</v>
      </c>
      <c r="G13" s="16">
        <v>2</v>
      </c>
      <c r="H13" s="16">
        <v>24</v>
      </c>
      <c r="I13" s="16">
        <v>10</v>
      </c>
      <c r="J13" s="16">
        <v>0</v>
      </c>
      <c r="K13" s="16">
        <v>7</v>
      </c>
      <c r="L13" s="16">
        <v>0</v>
      </c>
      <c r="M13" s="17">
        <v>1</v>
      </c>
      <c r="N13" s="24">
        <f aca="true" t="shared" si="0" ref="N13:N22">SUM(B13:M13)</f>
        <v>54</v>
      </c>
      <c r="O13" s="45">
        <f>+N13/$N$22</f>
        <v>0.010044642857142858</v>
      </c>
    </row>
    <row r="14" spans="1:15" ht="19.5" customHeight="1">
      <c r="A14" s="44" t="s">
        <v>17</v>
      </c>
      <c r="B14" s="16">
        <v>1</v>
      </c>
      <c r="C14" s="16">
        <v>2</v>
      </c>
      <c r="D14" s="16">
        <v>51</v>
      </c>
      <c r="E14" s="16">
        <v>46</v>
      </c>
      <c r="F14" s="16">
        <v>11</v>
      </c>
      <c r="G14" s="16">
        <v>29</v>
      </c>
      <c r="H14" s="16">
        <v>96</v>
      </c>
      <c r="I14" s="16">
        <v>51</v>
      </c>
      <c r="J14" s="16">
        <v>0</v>
      </c>
      <c r="K14" s="16">
        <v>1</v>
      </c>
      <c r="L14" s="16">
        <v>4</v>
      </c>
      <c r="M14" s="17">
        <v>1</v>
      </c>
      <c r="N14" s="24">
        <f t="shared" si="0"/>
        <v>293</v>
      </c>
      <c r="O14" s="45">
        <f aca="true" t="shared" si="1" ref="O14:O21">+N14/$N$22</f>
        <v>0.054501488095238096</v>
      </c>
    </row>
    <row r="15" spans="1:15" ht="19.5" customHeight="1">
      <c r="A15" s="44" t="s">
        <v>18</v>
      </c>
      <c r="B15" s="16">
        <v>0</v>
      </c>
      <c r="C15" s="16">
        <v>6</v>
      </c>
      <c r="D15" s="16">
        <v>226</v>
      </c>
      <c r="E15" s="16">
        <v>167</v>
      </c>
      <c r="F15" s="16">
        <v>66</v>
      </c>
      <c r="G15" s="16">
        <v>71</v>
      </c>
      <c r="H15" s="16">
        <v>337</v>
      </c>
      <c r="I15" s="16">
        <v>107</v>
      </c>
      <c r="J15" s="16">
        <v>5</v>
      </c>
      <c r="K15" s="16">
        <v>22</v>
      </c>
      <c r="L15" s="16">
        <v>0</v>
      </c>
      <c r="M15" s="17">
        <v>1</v>
      </c>
      <c r="N15" s="24">
        <f t="shared" si="0"/>
        <v>1008</v>
      </c>
      <c r="O15" s="45">
        <f t="shared" si="1"/>
        <v>0.1875</v>
      </c>
    </row>
    <row r="16" spans="1:15" ht="19.5" customHeight="1">
      <c r="A16" s="44" t="s">
        <v>19</v>
      </c>
      <c r="B16" s="16">
        <v>2</v>
      </c>
      <c r="C16" s="16">
        <v>10</v>
      </c>
      <c r="D16" s="16">
        <v>278</v>
      </c>
      <c r="E16" s="16">
        <v>187</v>
      </c>
      <c r="F16" s="16">
        <v>74</v>
      </c>
      <c r="G16" s="16">
        <v>96</v>
      </c>
      <c r="H16" s="16">
        <v>427</v>
      </c>
      <c r="I16" s="16">
        <v>264</v>
      </c>
      <c r="J16" s="16">
        <v>8</v>
      </c>
      <c r="K16" s="16">
        <v>21</v>
      </c>
      <c r="L16" s="16">
        <v>2</v>
      </c>
      <c r="M16" s="17">
        <v>4</v>
      </c>
      <c r="N16" s="24">
        <f t="shared" si="0"/>
        <v>1373</v>
      </c>
      <c r="O16" s="45">
        <f t="shared" si="1"/>
        <v>0.25539434523809523</v>
      </c>
    </row>
    <row r="17" spans="1:15" ht="19.5" customHeight="1">
      <c r="A17" s="44" t="s">
        <v>20</v>
      </c>
      <c r="B17" s="16">
        <v>1</v>
      </c>
      <c r="C17" s="16">
        <v>5</v>
      </c>
      <c r="D17" s="16">
        <v>209</v>
      </c>
      <c r="E17" s="16">
        <v>78</v>
      </c>
      <c r="F17" s="16">
        <v>62</v>
      </c>
      <c r="G17" s="16">
        <v>66</v>
      </c>
      <c r="H17" s="16">
        <v>507</v>
      </c>
      <c r="I17" s="16">
        <v>424</v>
      </c>
      <c r="J17" s="16">
        <v>6</v>
      </c>
      <c r="K17" s="16">
        <v>29</v>
      </c>
      <c r="L17" s="16">
        <v>0</v>
      </c>
      <c r="M17" s="17">
        <v>2</v>
      </c>
      <c r="N17" s="24">
        <f t="shared" si="0"/>
        <v>1389</v>
      </c>
      <c r="O17" s="45">
        <f t="shared" si="1"/>
        <v>0.2583705357142857</v>
      </c>
    </row>
    <row r="18" spans="1:15" ht="19.5" customHeight="1">
      <c r="A18" s="44" t="s">
        <v>21</v>
      </c>
      <c r="B18" s="16">
        <v>0</v>
      </c>
      <c r="C18" s="16">
        <v>1</v>
      </c>
      <c r="D18" s="16">
        <v>193</v>
      </c>
      <c r="E18" s="16">
        <v>48</v>
      </c>
      <c r="F18" s="16">
        <v>48</v>
      </c>
      <c r="G18" s="16">
        <v>51</v>
      </c>
      <c r="H18" s="16">
        <v>346</v>
      </c>
      <c r="I18" s="16">
        <v>242</v>
      </c>
      <c r="J18" s="16">
        <v>1</v>
      </c>
      <c r="K18" s="16">
        <v>10</v>
      </c>
      <c r="L18" s="16">
        <v>1</v>
      </c>
      <c r="M18" s="17">
        <v>1</v>
      </c>
      <c r="N18" s="24">
        <f t="shared" si="0"/>
        <v>942</v>
      </c>
      <c r="O18" s="45">
        <f t="shared" si="1"/>
        <v>0.17522321428571427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76</v>
      </c>
      <c r="E19" s="16">
        <v>12</v>
      </c>
      <c r="F19" s="16">
        <v>5</v>
      </c>
      <c r="G19" s="16">
        <v>14</v>
      </c>
      <c r="H19" s="16">
        <v>100</v>
      </c>
      <c r="I19" s="16">
        <v>94</v>
      </c>
      <c r="J19" s="16">
        <v>0</v>
      </c>
      <c r="K19" s="16">
        <v>2</v>
      </c>
      <c r="L19" s="16">
        <v>0</v>
      </c>
      <c r="M19" s="17">
        <v>2</v>
      </c>
      <c r="N19" s="24">
        <f t="shared" si="0"/>
        <v>305</v>
      </c>
      <c r="O19" s="45">
        <f t="shared" si="1"/>
        <v>0.05673363095238095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3</v>
      </c>
      <c r="E20" s="16">
        <v>5</v>
      </c>
      <c r="F20" s="16">
        <v>0</v>
      </c>
      <c r="G20" s="16">
        <v>0</v>
      </c>
      <c r="H20" s="16">
        <v>2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12</v>
      </c>
      <c r="O20" s="45">
        <f t="shared" si="1"/>
        <v>0.002232142857142857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5</v>
      </c>
      <c r="C22" s="34">
        <f t="shared" si="2"/>
        <v>32</v>
      </c>
      <c r="D22" s="34">
        <f t="shared" si="2"/>
        <v>1036</v>
      </c>
      <c r="E22" s="34">
        <f t="shared" si="2"/>
        <v>543</v>
      </c>
      <c r="F22" s="34">
        <f t="shared" si="2"/>
        <v>267</v>
      </c>
      <c r="G22" s="34">
        <f t="shared" si="2"/>
        <v>329</v>
      </c>
      <c r="H22" s="34">
        <f t="shared" si="2"/>
        <v>1839</v>
      </c>
      <c r="I22" s="34">
        <f t="shared" si="2"/>
        <v>1194</v>
      </c>
      <c r="J22" s="34">
        <f>SUM(J10:J21)</f>
        <v>20</v>
      </c>
      <c r="K22" s="34">
        <f t="shared" si="2"/>
        <v>92</v>
      </c>
      <c r="L22" s="34">
        <f t="shared" si="2"/>
        <v>7</v>
      </c>
      <c r="M22" s="34">
        <f t="shared" si="2"/>
        <v>12</v>
      </c>
      <c r="N22" s="34">
        <f t="shared" si="0"/>
        <v>5376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9</v>
      </c>
      <c r="D13" s="16">
        <v>22</v>
      </c>
      <c r="E13" s="16">
        <v>3</v>
      </c>
      <c r="F13" s="16">
        <v>0</v>
      </c>
      <c r="G13" s="16">
        <v>0</v>
      </c>
      <c r="H13" s="16">
        <v>115</v>
      </c>
      <c r="I13" s="16">
        <v>72</v>
      </c>
      <c r="J13" s="16">
        <v>0</v>
      </c>
      <c r="K13" s="16">
        <v>1</v>
      </c>
      <c r="L13" s="16">
        <v>10</v>
      </c>
      <c r="M13" s="17">
        <v>3</v>
      </c>
      <c r="N13" s="24">
        <f aca="true" t="shared" si="0" ref="N13:N22">SUM(B13:M13)</f>
        <v>235</v>
      </c>
      <c r="O13" s="45">
        <f>+N13/$N$22</f>
        <v>0.04474485910129475</v>
      </c>
    </row>
    <row r="14" spans="1:15" ht="19.5" customHeight="1">
      <c r="A14" s="44" t="s">
        <v>17</v>
      </c>
      <c r="B14" s="16">
        <v>3</v>
      </c>
      <c r="C14" s="16">
        <v>7</v>
      </c>
      <c r="D14" s="16">
        <v>34</v>
      </c>
      <c r="E14" s="16">
        <v>30</v>
      </c>
      <c r="F14" s="16">
        <v>13</v>
      </c>
      <c r="G14" s="16">
        <v>40</v>
      </c>
      <c r="H14" s="16">
        <v>198</v>
      </c>
      <c r="I14" s="16">
        <v>69</v>
      </c>
      <c r="J14" s="16">
        <v>3</v>
      </c>
      <c r="K14" s="16">
        <v>6</v>
      </c>
      <c r="L14" s="16">
        <v>0</v>
      </c>
      <c r="M14" s="17">
        <v>0</v>
      </c>
      <c r="N14" s="24">
        <f t="shared" si="0"/>
        <v>403</v>
      </c>
      <c r="O14" s="45">
        <f aca="true" t="shared" si="1" ref="O14:O21">+N14/$N$22</f>
        <v>0.07673267326732673</v>
      </c>
    </row>
    <row r="15" spans="1:15" ht="19.5" customHeight="1">
      <c r="A15" s="44" t="s">
        <v>18</v>
      </c>
      <c r="B15" s="16">
        <v>6</v>
      </c>
      <c r="C15" s="16">
        <v>2</v>
      </c>
      <c r="D15" s="16">
        <v>185</v>
      </c>
      <c r="E15" s="16">
        <v>129</v>
      </c>
      <c r="F15" s="16">
        <v>76</v>
      </c>
      <c r="G15" s="16">
        <v>89</v>
      </c>
      <c r="H15" s="16">
        <v>390</v>
      </c>
      <c r="I15" s="16">
        <v>169</v>
      </c>
      <c r="J15" s="16">
        <v>8</v>
      </c>
      <c r="K15" s="16">
        <v>15</v>
      </c>
      <c r="L15" s="16">
        <v>8</v>
      </c>
      <c r="M15" s="17">
        <v>10</v>
      </c>
      <c r="N15" s="24">
        <f t="shared" si="0"/>
        <v>1087</v>
      </c>
      <c r="O15" s="45">
        <f t="shared" si="1"/>
        <v>0.20696877380045697</v>
      </c>
    </row>
    <row r="16" spans="1:15" ht="19.5" customHeight="1">
      <c r="A16" s="44" t="s">
        <v>19</v>
      </c>
      <c r="B16" s="16">
        <v>5</v>
      </c>
      <c r="C16" s="16">
        <v>3</v>
      </c>
      <c r="D16" s="16">
        <v>291</v>
      </c>
      <c r="E16" s="16">
        <v>151</v>
      </c>
      <c r="F16" s="16">
        <v>95</v>
      </c>
      <c r="G16" s="16">
        <v>123</v>
      </c>
      <c r="H16" s="16">
        <v>596</v>
      </c>
      <c r="I16" s="16">
        <v>402</v>
      </c>
      <c r="J16" s="16">
        <v>20</v>
      </c>
      <c r="K16" s="16">
        <v>23</v>
      </c>
      <c r="L16" s="16">
        <v>17</v>
      </c>
      <c r="M16" s="17">
        <v>4</v>
      </c>
      <c r="N16" s="24">
        <f t="shared" si="0"/>
        <v>1730</v>
      </c>
      <c r="O16" s="45">
        <f t="shared" si="1"/>
        <v>0.3293983244478294</v>
      </c>
    </row>
    <row r="17" spans="1:15" ht="19.5" customHeight="1">
      <c r="A17" s="44" t="s">
        <v>20</v>
      </c>
      <c r="B17" s="16">
        <v>3</v>
      </c>
      <c r="C17" s="16">
        <v>3</v>
      </c>
      <c r="D17" s="16">
        <v>152</v>
      </c>
      <c r="E17" s="16">
        <v>81</v>
      </c>
      <c r="F17" s="16">
        <v>60</v>
      </c>
      <c r="G17" s="16">
        <v>74</v>
      </c>
      <c r="H17" s="16">
        <v>163</v>
      </c>
      <c r="I17" s="16">
        <v>165</v>
      </c>
      <c r="J17" s="16">
        <v>5</v>
      </c>
      <c r="K17" s="16">
        <v>18</v>
      </c>
      <c r="L17" s="16">
        <v>7</v>
      </c>
      <c r="M17" s="17">
        <v>8</v>
      </c>
      <c r="N17" s="24">
        <f t="shared" si="0"/>
        <v>739</v>
      </c>
      <c r="O17" s="45">
        <f t="shared" si="1"/>
        <v>0.1407083015993907</v>
      </c>
    </row>
    <row r="18" spans="1:15" ht="19.5" customHeight="1">
      <c r="A18" s="44" t="s">
        <v>21</v>
      </c>
      <c r="B18" s="16">
        <v>1</v>
      </c>
      <c r="C18" s="16">
        <v>2</v>
      </c>
      <c r="D18" s="16">
        <v>141</v>
      </c>
      <c r="E18" s="16">
        <v>65</v>
      </c>
      <c r="F18" s="16">
        <v>42</v>
      </c>
      <c r="G18" s="16">
        <v>77</v>
      </c>
      <c r="H18" s="16">
        <v>249</v>
      </c>
      <c r="I18" s="16">
        <v>189</v>
      </c>
      <c r="J18" s="16">
        <v>7</v>
      </c>
      <c r="K18" s="16">
        <v>19</v>
      </c>
      <c r="L18" s="16">
        <v>11</v>
      </c>
      <c r="M18" s="17">
        <v>3</v>
      </c>
      <c r="N18" s="24">
        <f t="shared" si="0"/>
        <v>806</v>
      </c>
      <c r="O18" s="45">
        <f t="shared" si="1"/>
        <v>0.15346534653465346</v>
      </c>
    </row>
    <row r="19" spans="1:15" ht="19.5" customHeight="1">
      <c r="A19" s="44" t="s">
        <v>22</v>
      </c>
      <c r="B19" s="16">
        <v>3</v>
      </c>
      <c r="C19" s="16">
        <v>0</v>
      </c>
      <c r="D19" s="16">
        <v>41</v>
      </c>
      <c r="E19" s="16">
        <v>9</v>
      </c>
      <c r="F19" s="16">
        <v>30</v>
      </c>
      <c r="G19" s="16">
        <v>26</v>
      </c>
      <c r="H19" s="16">
        <v>91</v>
      </c>
      <c r="I19" s="16">
        <v>47</v>
      </c>
      <c r="J19" s="16">
        <v>0</v>
      </c>
      <c r="K19" s="16">
        <v>0</v>
      </c>
      <c r="L19" s="16">
        <v>1</v>
      </c>
      <c r="M19" s="17">
        <v>0</v>
      </c>
      <c r="N19" s="24">
        <f t="shared" si="0"/>
        <v>248</v>
      </c>
      <c r="O19" s="45">
        <f t="shared" si="1"/>
        <v>0.04722010662604722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2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4</v>
      </c>
      <c r="O20" s="45">
        <f t="shared" si="1"/>
        <v>0.0007616146230007616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21</v>
      </c>
      <c r="C22" s="34">
        <f t="shared" si="2"/>
        <v>26</v>
      </c>
      <c r="D22" s="34">
        <f t="shared" si="2"/>
        <v>867</v>
      </c>
      <c r="E22" s="34">
        <f t="shared" si="2"/>
        <v>470</v>
      </c>
      <c r="F22" s="34">
        <f t="shared" si="2"/>
        <v>316</v>
      </c>
      <c r="G22" s="34">
        <f t="shared" si="2"/>
        <v>429</v>
      </c>
      <c r="H22" s="34">
        <f t="shared" si="2"/>
        <v>1802</v>
      </c>
      <c r="I22" s="34">
        <f t="shared" si="2"/>
        <v>1114</v>
      </c>
      <c r="J22" s="34">
        <f>SUM(J10:J21)</f>
        <v>43</v>
      </c>
      <c r="K22" s="34">
        <f t="shared" si="2"/>
        <v>82</v>
      </c>
      <c r="L22" s="34">
        <f t="shared" si="2"/>
        <v>54</v>
      </c>
      <c r="M22" s="34">
        <f t="shared" si="2"/>
        <v>28</v>
      </c>
      <c r="N22" s="34">
        <f t="shared" si="0"/>
        <v>5252</v>
      </c>
      <c r="O22" s="48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93</v>
      </c>
      <c r="E13" s="16">
        <v>23</v>
      </c>
      <c r="F13" s="16">
        <v>9</v>
      </c>
      <c r="G13" s="16">
        <v>34</v>
      </c>
      <c r="H13" s="16">
        <v>180</v>
      </c>
      <c r="I13" s="16">
        <v>65</v>
      </c>
      <c r="J13" s="16">
        <v>6</v>
      </c>
      <c r="K13" s="16">
        <v>9</v>
      </c>
      <c r="L13" s="16">
        <v>8</v>
      </c>
      <c r="M13" s="17">
        <v>1</v>
      </c>
      <c r="N13" s="24">
        <f aca="true" t="shared" si="0" ref="N13:N22">SUM(B13:M13)</f>
        <v>429</v>
      </c>
      <c r="O13" s="45">
        <f>+N13/$N$22</f>
        <v>0.06280193236714976</v>
      </c>
    </row>
    <row r="14" spans="1:15" ht="19.5" customHeight="1">
      <c r="A14" s="44" t="s">
        <v>17</v>
      </c>
      <c r="B14" s="16">
        <v>6</v>
      </c>
      <c r="C14" s="16">
        <v>11</v>
      </c>
      <c r="D14" s="16">
        <v>134</v>
      </c>
      <c r="E14" s="16">
        <v>108</v>
      </c>
      <c r="F14" s="16">
        <v>53</v>
      </c>
      <c r="G14" s="16">
        <v>75</v>
      </c>
      <c r="H14" s="16">
        <v>258</v>
      </c>
      <c r="I14" s="16">
        <v>119</v>
      </c>
      <c r="J14" s="16">
        <v>15</v>
      </c>
      <c r="K14" s="16">
        <v>10</v>
      </c>
      <c r="L14" s="16">
        <v>1</v>
      </c>
      <c r="M14" s="17">
        <v>3</v>
      </c>
      <c r="N14" s="24">
        <f t="shared" si="0"/>
        <v>793</v>
      </c>
      <c r="O14" s="45">
        <f aca="true" t="shared" si="1" ref="O14:O21">+N14/$N$22</f>
        <v>0.11608842043624652</v>
      </c>
    </row>
    <row r="15" spans="1:15" ht="19.5" customHeight="1">
      <c r="A15" s="44" t="s">
        <v>18</v>
      </c>
      <c r="B15" s="16">
        <v>7</v>
      </c>
      <c r="C15" s="16">
        <v>2</v>
      </c>
      <c r="D15" s="16">
        <v>153</v>
      </c>
      <c r="E15" s="16">
        <v>83</v>
      </c>
      <c r="F15" s="16">
        <v>62</v>
      </c>
      <c r="G15" s="16">
        <v>112</v>
      </c>
      <c r="H15" s="16">
        <v>471</v>
      </c>
      <c r="I15" s="16">
        <v>241</v>
      </c>
      <c r="J15" s="16">
        <v>39</v>
      </c>
      <c r="K15" s="16">
        <v>37</v>
      </c>
      <c r="L15" s="16">
        <v>5</v>
      </c>
      <c r="M15" s="17">
        <v>0</v>
      </c>
      <c r="N15" s="24">
        <f t="shared" si="0"/>
        <v>1212</v>
      </c>
      <c r="O15" s="45">
        <f t="shared" si="1"/>
        <v>0.17742643829600352</v>
      </c>
    </row>
    <row r="16" spans="1:15" ht="19.5" customHeight="1">
      <c r="A16" s="44" t="s">
        <v>19</v>
      </c>
      <c r="B16" s="16">
        <v>7</v>
      </c>
      <c r="C16" s="16">
        <v>8</v>
      </c>
      <c r="D16" s="16">
        <v>125</v>
      </c>
      <c r="E16" s="16">
        <v>52</v>
      </c>
      <c r="F16" s="16">
        <v>63</v>
      </c>
      <c r="G16" s="16">
        <v>108</v>
      </c>
      <c r="H16" s="16">
        <v>601</v>
      </c>
      <c r="I16" s="16">
        <v>406</v>
      </c>
      <c r="J16" s="16">
        <v>47</v>
      </c>
      <c r="K16" s="16">
        <v>135</v>
      </c>
      <c r="L16" s="16">
        <v>20</v>
      </c>
      <c r="M16" s="17">
        <v>7</v>
      </c>
      <c r="N16" s="24">
        <f t="shared" si="0"/>
        <v>1579</v>
      </c>
      <c r="O16" s="45">
        <f t="shared" si="1"/>
        <v>0.23115210071731812</v>
      </c>
    </row>
    <row r="17" spans="1:15" ht="19.5" customHeight="1">
      <c r="A17" s="44" t="s">
        <v>20</v>
      </c>
      <c r="B17" s="16">
        <v>0</v>
      </c>
      <c r="C17" s="16">
        <v>6</v>
      </c>
      <c r="D17" s="16">
        <v>94</v>
      </c>
      <c r="E17" s="16">
        <v>48</v>
      </c>
      <c r="F17" s="16">
        <v>49</v>
      </c>
      <c r="G17" s="16">
        <v>81</v>
      </c>
      <c r="H17" s="16">
        <v>535</v>
      </c>
      <c r="I17" s="16">
        <v>376</v>
      </c>
      <c r="J17" s="16">
        <v>56</v>
      </c>
      <c r="K17" s="16">
        <v>91</v>
      </c>
      <c r="L17" s="16">
        <v>9</v>
      </c>
      <c r="M17" s="17">
        <v>3</v>
      </c>
      <c r="N17" s="24">
        <f t="shared" si="0"/>
        <v>1348</v>
      </c>
      <c r="O17" s="45">
        <f t="shared" si="1"/>
        <v>0.19733567559654516</v>
      </c>
    </row>
    <row r="18" spans="1:15" ht="19.5" customHeight="1">
      <c r="A18" s="44" t="s">
        <v>21</v>
      </c>
      <c r="B18" s="16">
        <v>0</v>
      </c>
      <c r="C18" s="16">
        <v>1</v>
      </c>
      <c r="D18" s="16">
        <v>55</v>
      </c>
      <c r="E18" s="16">
        <v>23</v>
      </c>
      <c r="F18" s="16">
        <v>39</v>
      </c>
      <c r="G18" s="16">
        <v>93</v>
      </c>
      <c r="H18" s="16">
        <v>335</v>
      </c>
      <c r="I18" s="16">
        <v>205</v>
      </c>
      <c r="J18" s="16">
        <v>9</v>
      </c>
      <c r="K18" s="16">
        <v>20</v>
      </c>
      <c r="L18" s="16">
        <v>2</v>
      </c>
      <c r="M18" s="17">
        <v>4</v>
      </c>
      <c r="N18" s="24">
        <f t="shared" si="0"/>
        <v>786</v>
      </c>
      <c r="O18" s="45">
        <f t="shared" si="1"/>
        <v>0.11506368028107158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43</v>
      </c>
      <c r="E19" s="16">
        <v>10</v>
      </c>
      <c r="F19" s="16">
        <v>29</v>
      </c>
      <c r="G19" s="16">
        <v>53</v>
      </c>
      <c r="H19" s="16">
        <v>331</v>
      </c>
      <c r="I19" s="16">
        <v>195</v>
      </c>
      <c r="J19" s="16">
        <v>3</v>
      </c>
      <c r="K19" s="16">
        <v>7</v>
      </c>
      <c r="L19" s="16">
        <v>0</v>
      </c>
      <c r="M19" s="17">
        <v>2</v>
      </c>
      <c r="N19" s="24">
        <f t="shared" si="0"/>
        <v>674</v>
      </c>
      <c r="O19" s="45">
        <f t="shared" si="1"/>
        <v>0.09866783779827258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7</v>
      </c>
      <c r="E20" s="16">
        <v>0</v>
      </c>
      <c r="F20" s="16">
        <v>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v>0</v>
      </c>
      <c r="N20" s="24">
        <f t="shared" si="0"/>
        <v>10</v>
      </c>
      <c r="O20" s="45">
        <f t="shared" si="1"/>
        <v>0.0014639145073927682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21</v>
      </c>
      <c r="C22" s="34">
        <f t="shared" si="2"/>
        <v>29</v>
      </c>
      <c r="D22" s="34">
        <f t="shared" si="2"/>
        <v>704</v>
      </c>
      <c r="E22" s="34">
        <f t="shared" si="2"/>
        <v>347</v>
      </c>
      <c r="F22" s="34">
        <f t="shared" si="2"/>
        <v>307</v>
      </c>
      <c r="G22" s="34">
        <f t="shared" si="2"/>
        <v>556</v>
      </c>
      <c r="H22" s="34">
        <f t="shared" si="2"/>
        <v>2711</v>
      </c>
      <c r="I22" s="34">
        <f t="shared" si="2"/>
        <v>1607</v>
      </c>
      <c r="J22" s="34">
        <f>SUM(J10:J21)</f>
        <v>175</v>
      </c>
      <c r="K22" s="34">
        <f t="shared" si="2"/>
        <v>309</v>
      </c>
      <c r="L22" s="34">
        <f t="shared" si="2"/>
        <v>45</v>
      </c>
      <c r="M22" s="34">
        <f t="shared" si="2"/>
        <v>20</v>
      </c>
      <c r="N22" s="34">
        <f t="shared" si="0"/>
        <v>6831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13" width="5.7109375" style="0" customWidth="1"/>
    <col min="14" max="14" width="7.140625" style="0" bestFit="1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2</v>
      </c>
      <c r="C13" s="16">
        <v>0</v>
      </c>
      <c r="D13" s="16">
        <v>2</v>
      </c>
      <c r="E13" s="16">
        <v>0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6">
        <v>2</v>
      </c>
      <c r="L13" s="16">
        <v>0</v>
      </c>
      <c r="M13" s="17">
        <v>4</v>
      </c>
      <c r="N13" s="24">
        <f aca="true" t="shared" si="0" ref="N13:N22">SUM(B13:M13)</f>
        <v>12</v>
      </c>
      <c r="O13" s="45">
        <f>+N13/$N$22</f>
        <v>0.002250562640660165</v>
      </c>
    </row>
    <row r="14" spans="1:15" ht="19.5" customHeight="1">
      <c r="A14" s="44" t="s">
        <v>17</v>
      </c>
      <c r="B14" s="16">
        <v>3</v>
      </c>
      <c r="C14" s="16">
        <v>1</v>
      </c>
      <c r="D14" s="16">
        <v>48</v>
      </c>
      <c r="E14" s="16">
        <v>30</v>
      </c>
      <c r="F14" s="16">
        <v>2</v>
      </c>
      <c r="G14" s="16">
        <v>11</v>
      </c>
      <c r="H14" s="16">
        <v>41</v>
      </c>
      <c r="I14" s="16">
        <v>3</v>
      </c>
      <c r="J14" s="16">
        <v>2</v>
      </c>
      <c r="K14" s="16">
        <v>3</v>
      </c>
      <c r="L14" s="16">
        <v>0</v>
      </c>
      <c r="M14" s="17">
        <v>0</v>
      </c>
      <c r="N14" s="24">
        <f t="shared" si="0"/>
        <v>144</v>
      </c>
      <c r="O14" s="45">
        <f aca="true" t="shared" si="1" ref="O14:O21">+N14/$N$22</f>
        <v>0.02700675168792198</v>
      </c>
    </row>
    <row r="15" spans="1:15" ht="19.5" customHeight="1">
      <c r="A15" s="44" t="s">
        <v>18</v>
      </c>
      <c r="B15" s="16">
        <v>1</v>
      </c>
      <c r="C15" s="16">
        <v>10</v>
      </c>
      <c r="D15" s="16">
        <v>221</v>
      </c>
      <c r="E15" s="16">
        <v>201</v>
      </c>
      <c r="F15" s="16">
        <v>16</v>
      </c>
      <c r="G15" s="16">
        <v>37</v>
      </c>
      <c r="H15" s="16">
        <v>189</v>
      </c>
      <c r="I15" s="16">
        <v>31</v>
      </c>
      <c r="J15" s="16">
        <v>7</v>
      </c>
      <c r="K15" s="16">
        <v>48</v>
      </c>
      <c r="L15" s="16">
        <v>0</v>
      </c>
      <c r="M15" s="17">
        <v>1</v>
      </c>
      <c r="N15" s="24">
        <f t="shared" si="0"/>
        <v>762</v>
      </c>
      <c r="O15" s="45">
        <f t="shared" si="1"/>
        <v>0.14291072768192048</v>
      </c>
    </row>
    <row r="16" spans="1:15" ht="19.5" customHeight="1">
      <c r="A16" s="44" t="s">
        <v>19</v>
      </c>
      <c r="B16" s="16">
        <v>3</v>
      </c>
      <c r="C16" s="16">
        <v>24</v>
      </c>
      <c r="D16" s="16">
        <v>309</v>
      </c>
      <c r="E16" s="16">
        <v>172</v>
      </c>
      <c r="F16" s="16">
        <v>78</v>
      </c>
      <c r="G16" s="16">
        <v>141</v>
      </c>
      <c r="H16" s="16">
        <v>545</v>
      </c>
      <c r="I16" s="16">
        <v>117</v>
      </c>
      <c r="J16" s="16">
        <v>17</v>
      </c>
      <c r="K16" s="16">
        <v>52</v>
      </c>
      <c r="L16" s="16">
        <v>1</v>
      </c>
      <c r="M16" s="17">
        <v>6</v>
      </c>
      <c r="N16" s="24">
        <f t="shared" si="0"/>
        <v>1465</v>
      </c>
      <c r="O16" s="45">
        <f t="shared" si="1"/>
        <v>0.2747561890472618</v>
      </c>
    </row>
    <row r="17" spans="1:15" ht="19.5" customHeight="1">
      <c r="A17" s="44" t="s">
        <v>20</v>
      </c>
      <c r="B17" s="16">
        <v>4</v>
      </c>
      <c r="C17" s="16">
        <v>14</v>
      </c>
      <c r="D17" s="16">
        <v>114</v>
      </c>
      <c r="E17" s="16">
        <v>60</v>
      </c>
      <c r="F17" s="16">
        <v>34</v>
      </c>
      <c r="G17" s="16">
        <v>95</v>
      </c>
      <c r="H17" s="16">
        <v>436</v>
      </c>
      <c r="I17" s="16">
        <v>274</v>
      </c>
      <c r="J17" s="16">
        <v>96</v>
      </c>
      <c r="K17" s="16">
        <v>341</v>
      </c>
      <c r="L17" s="16">
        <v>47</v>
      </c>
      <c r="M17" s="17">
        <v>6</v>
      </c>
      <c r="N17" s="24">
        <f t="shared" si="0"/>
        <v>1521</v>
      </c>
      <c r="O17" s="45">
        <f t="shared" si="1"/>
        <v>0.2852588147036759</v>
      </c>
    </row>
    <row r="18" spans="1:15" ht="19.5" customHeight="1">
      <c r="A18" s="44" t="s">
        <v>21</v>
      </c>
      <c r="B18" s="16">
        <v>3</v>
      </c>
      <c r="C18" s="16">
        <v>3</v>
      </c>
      <c r="D18" s="16">
        <v>113</v>
      </c>
      <c r="E18" s="16">
        <v>51</v>
      </c>
      <c r="F18" s="16">
        <v>44</v>
      </c>
      <c r="G18" s="16">
        <v>64</v>
      </c>
      <c r="H18" s="16">
        <v>489</v>
      </c>
      <c r="I18" s="16">
        <v>290</v>
      </c>
      <c r="J18" s="16">
        <v>24</v>
      </c>
      <c r="K18" s="16">
        <v>4</v>
      </c>
      <c r="L18" s="16">
        <v>2</v>
      </c>
      <c r="M18" s="17">
        <v>2</v>
      </c>
      <c r="N18" s="24">
        <f t="shared" si="0"/>
        <v>1089</v>
      </c>
      <c r="O18" s="45">
        <f t="shared" si="1"/>
        <v>0.20423855963990997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25</v>
      </c>
      <c r="E19" s="16">
        <v>4</v>
      </c>
      <c r="F19" s="16">
        <v>11</v>
      </c>
      <c r="G19" s="16">
        <v>26</v>
      </c>
      <c r="H19" s="16">
        <v>162</v>
      </c>
      <c r="I19" s="16">
        <v>97</v>
      </c>
      <c r="J19" s="16">
        <v>8</v>
      </c>
      <c r="K19" s="16">
        <v>2</v>
      </c>
      <c r="L19" s="16">
        <v>0</v>
      </c>
      <c r="M19" s="17">
        <v>0</v>
      </c>
      <c r="N19" s="24">
        <f t="shared" si="0"/>
        <v>335</v>
      </c>
      <c r="O19" s="45">
        <f t="shared" si="1"/>
        <v>0.06282820705176294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4</v>
      </c>
      <c r="O20" s="45">
        <f t="shared" si="1"/>
        <v>0.0007501875468867217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16</v>
      </c>
      <c r="C22" s="34">
        <f t="shared" si="2"/>
        <v>52</v>
      </c>
      <c r="D22" s="34">
        <f t="shared" si="2"/>
        <v>832</v>
      </c>
      <c r="E22" s="34">
        <f t="shared" si="2"/>
        <v>518</v>
      </c>
      <c r="F22" s="34">
        <f t="shared" si="2"/>
        <v>186</v>
      </c>
      <c r="G22" s="34">
        <f t="shared" si="2"/>
        <v>374</v>
      </c>
      <c r="H22" s="34">
        <f t="shared" si="2"/>
        <v>1867</v>
      </c>
      <c r="I22" s="34">
        <f t="shared" si="2"/>
        <v>812</v>
      </c>
      <c r="J22" s="34">
        <f>SUM(J10:J21)</f>
        <v>154</v>
      </c>
      <c r="K22" s="34">
        <f t="shared" si="2"/>
        <v>452</v>
      </c>
      <c r="L22" s="34">
        <f t="shared" si="2"/>
        <v>50</v>
      </c>
      <c r="M22" s="34">
        <f t="shared" si="2"/>
        <v>19</v>
      </c>
      <c r="N22" s="34">
        <f t="shared" si="0"/>
        <v>5332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3</v>
      </c>
      <c r="C13" s="16">
        <v>16</v>
      </c>
      <c r="D13" s="16">
        <v>7</v>
      </c>
      <c r="E13" s="16">
        <v>6</v>
      </c>
      <c r="F13" s="16">
        <v>1</v>
      </c>
      <c r="G13" s="16">
        <v>7</v>
      </c>
      <c r="H13" s="16">
        <v>82</v>
      </c>
      <c r="I13" s="16">
        <v>13</v>
      </c>
      <c r="J13" s="16">
        <v>2</v>
      </c>
      <c r="K13" s="16">
        <v>5</v>
      </c>
      <c r="L13" s="16">
        <v>0</v>
      </c>
      <c r="M13" s="17">
        <v>1</v>
      </c>
      <c r="N13" s="24">
        <f aca="true" t="shared" si="0" ref="N13:N22">SUM(B13:M13)</f>
        <v>143</v>
      </c>
      <c r="O13" s="45">
        <f>+N13/$N$22</f>
        <v>0.0260331330784635</v>
      </c>
    </row>
    <row r="14" spans="1:15" ht="19.5" customHeight="1">
      <c r="A14" s="44" t="s">
        <v>17</v>
      </c>
      <c r="B14" s="16">
        <v>0</v>
      </c>
      <c r="C14" s="16">
        <v>17</v>
      </c>
      <c r="D14" s="16">
        <v>82</v>
      </c>
      <c r="E14" s="16">
        <v>66</v>
      </c>
      <c r="F14" s="16">
        <v>19</v>
      </c>
      <c r="G14" s="16">
        <v>40</v>
      </c>
      <c r="H14" s="16">
        <v>171</v>
      </c>
      <c r="I14" s="16">
        <v>25</v>
      </c>
      <c r="J14" s="16">
        <v>1</v>
      </c>
      <c r="K14" s="16">
        <v>10</v>
      </c>
      <c r="L14" s="16">
        <v>1</v>
      </c>
      <c r="M14" s="17">
        <v>1</v>
      </c>
      <c r="N14" s="24">
        <f t="shared" si="0"/>
        <v>433</v>
      </c>
      <c r="O14" s="45">
        <f aca="true" t="shared" si="1" ref="O14:O21">+N14/$N$22</f>
        <v>0.0788275987620608</v>
      </c>
    </row>
    <row r="15" spans="1:15" ht="19.5" customHeight="1">
      <c r="A15" s="44" t="s">
        <v>18</v>
      </c>
      <c r="B15" s="16">
        <v>4</v>
      </c>
      <c r="C15" s="16">
        <v>21</v>
      </c>
      <c r="D15" s="16">
        <v>152</v>
      </c>
      <c r="E15" s="16">
        <v>98</v>
      </c>
      <c r="F15" s="16">
        <v>60</v>
      </c>
      <c r="G15" s="16">
        <v>80</v>
      </c>
      <c r="H15" s="16">
        <v>300</v>
      </c>
      <c r="I15" s="16">
        <v>76</v>
      </c>
      <c r="J15" s="16">
        <v>9</v>
      </c>
      <c r="K15" s="16">
        <v>20</v>
      </c>
      <c r="L15" s="16">
        <v>3</v>
      </c>
      <c r="M15" s="17">
        <v>4</v>
      </c>
      <c r="N15" s="24">
        <f t="shared" si="0"/>
        <v>827</v>
      </c>
      <c r="O15" s="45">
        <f t="shared" si="1"/>
        <v>0.1505552521390861</v>
      </c>
    </row>
    <row r="16" spans="1:15" ht="19.5" customHeight="1">
      <c r="A16" s="44" t="s">
        <v>19</v>
      </c>
      <c r="B16" s="16">
        <v>8</v>
      </c>
      <c r="C16" s="16">
        <v>39</v>
      </c>
      <c r="D16" s="16">
        <v>198</v>
      </c>
      <c r="E16" s="16">
        <v>111</v>
      </c>
      <c r="F16" s="16">
        <v>99</v>
      </c>
      <c r="G16" s="16">
        <v>138</v>
      </c>
      <c r="H16" s="16">
        <v>489</v>
      </c>
      <c r="I16" s="16">
        <v>122</v>
      </c>
      <c r="J16" s="16">
        <v>8</v>
      </c>
      <c r="K16" s="16">
        <v>10</v>
      </c>
      <c r="L16" s="16">
        <v>1</v>
      </c>
      <c r="M16" s="17">
        <v>8</v>
      </c>
      <c r="N16" s="24">
        <f t="shared" si="0"/>
        <v>1231</v>
      </c>
      <c r="O16" s="45">
        <f t="shared" si="1"/>
        <v>0.2241034043327872</v>
      </c>
    </row>
    <row r="17" spans="1:15" ht="19.5" customHeight="1">
      <c r="A17" s="44" t="s">
        <v>20</v>
      </c>
      <c r="B17" s="16">
        <v>5</v>
      </c>
      <c r="C17" s="16">
        <v>23</v>
      </c>
      <c r="D17" s="16">
        <v>90</v>
      </c>
      <c r="E17" s="16">
        <v>49</v>
      </c>
      <c r="F17" s="16">
        <v>69</v>
      </c>
      <c r="G17" s="16">
        <v>108</v>
      </c>
      <c r="H17" s="16">
        <v>485</v>
      </c>
      <c r="I17" s="16">
        <v>202</v>
      </c>
      <c r="J17" s="16">
        <v>6</v>
      </c>
      <c r="K17" s="16">
        <v>17</v>
      </c>
      <c r="L17" s="16">
        <v>15</v>
      </c>
      <c r="M17" s="17">
        <v>5</v>
      </c>
      <c r="N17" s="24">
        <f t="shared" si="0"/>
        <v>1074</v>
      </c>
      <c r="O17" s="45">
        <f t="shared" si="1"/>
        <v>0.1955215729109776</v>
      </c>
    </row>
    <row r="18" spans="1:15" ht="19.5" customHeight="1">
      <c r="A18" s="44" t="s">
        <v>21</v>
      </c>
      <c r="B18" s="16">
        <v>6</v>
      </c>
      <c r="C18" s="16">
        <v>8</v>
      </c>
      <c r="D18" s="16">
        <v>60</v>
      </c>
      <c r="E18" s="16">
        <v>26</v>
      </c>
      <c r="F18" s="16">
        <v>22</v>
      </c>
      <c r="G18" s="16">
        <v>78</v>
      </c>
      <c r="H18" s="16">
        <v>543</v>
      </c>
      <c r="I18" s="16">
        <v>297</v>
      </c>
      <c r="J18" s="16">
        <v>35</v>
      </c>
      <c r="K18" s="16">
        <v>158</v>
      </c>
      <c r="L18" s="16">
        <v>0</v>
      </c>
      <c r="M18" s="17">
        <v>6</v>
      </c>
      <c r="N18" s="24">
        <f t="shared" si="0"/>
        <v>1239</v>
      </c>
      <c r="O18" s="45">
        <f t="shared" si="1"/>
        <v>0.2255598033861278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34</v>
      </c>
      <c r="E19" s="16">
        <v>23</v>
      </c>
      <c r="F19" s="16">
        <v>22</v>
      </c>
      <c r="G19" s="16">
        <v>62</v>
      </c>
      <c r="H19" s="16">
        <v>288</v>
      </c>
      <c r="I19" s="16">
        <v>104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533</v>
      </c>
      <c r="O19" s="45">
        <f t="shared" si="1"/>
        <v>0.0970325869288185</v>
      </c>
    </row>
    <row r="20" spans="1:15" ht="19.5" customHeight="1">
      <c r="A20" s="44" t="s">
        <v>23</v>
      </c>
      <c r="B20" s="16">
        <v>2</v>
      </c>
      <c r="C20" s="16">
        <v>0</v>
      </c>
      <c r="D20" s="16">
        <v>6</v>
      </c>
      <c r="E20" s="16">
        <v>2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13</v>
      </c>
      <c r="O20" s="45">
        <f t="shared" si="1"/>
        <v>0.0023666484616785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28</v>
      </c>
      <c r="C22" s="34">
        <f t="shared" si="2"/>
        <v>124</v>
      </c>
      <c r="D22" s="34">
        <f t="shared" si="2"/>
        <v>629</v>
      </c>
      <c r="E22" s="34">
        <f t="shared" si="2"/>
        <v>381</v>
      </c>
      <c r="F22" s="34">
        <f t="shared" si="2"/>
        <v>294</v>
      </c>
      <c r="G22" s="34">
        <f t="shared" si="2"/>
        <v>514</v>
      </c>
      <c r="H22" s="34">
        <f t="shared" si="2"/>
        <v>2358</v>
      </c>
      <c r="I22" s="34">
        <f t="shared" si="2"/>
        <v>839</v>
      </c>
      <c r="J22" s="34">
        <f>SUM(J10:J21)</f>
        <v>61</v>
      </c>
      <c r="K22" s="34">
        <f t="shared" si="2"/>
        <v>220</v>
      </c>
      <c r="L22" s="34">
        <f t="shared" si="2"/>
        <v>20</v>
      </c>
      <c r="M22" s="34">
        <f t="shared" si="2"/>
        <v>25</v>
      </c>
      <c r="N22" s="34">
        <f t="shared" si="0"/>
        <v>5493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147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149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103" t="s">
        <v>2</v>
      </c>
      <c r="F10" s="103" t="s">
        <v>3</v>
      </c>
      <c r="G10" s="103" t="s">
        <v>4</v>
      </c>
      <c r="H10" s="103" t="s">
        <v>5</v>
      </c>
      <c r="I10" s="103" t="s">
        <v>6</v>
      </c>
      <c r="J10" s="103" t="s">
        <v>7</v>
      </c>
      <c r="K10" s="103" t="s">
        <v>134</v>
      </c>
      <c r="L10" s="103" t="s">
        <v>8</v>
      </c>
      <c r="M10" s="103" t="s">
        <v>9</v>
      </c>
      <c r="N10" s="103" t="s">
        <v>54</v>
      </c>
      <c r="O10" s="103" t="s">
        <v>10</v>
      </c>
      <c r="P10" s="103" t="s">
        <v>11</v>
      </c>
      <c r="Q10" s="103" t="s">
        <v>12</v>
      </c>
      <c r="R10" s="133"/>
      <c r="S10" s="125"/>
    </row>
    <row r="11" spans="1:19" ht="12.75">
      <c r="A11" s="41" t="s">
        <v>13</v>
      </c>
      <c r="B11" s="4">
        <v>2</v>
      </c>
      <c r="C11" s="4"/>
      <c r="D11" s="4"/>
      <c r="E11" s="4"/>
      <c r="F11" s="88"/>
      <c r="G11" s="88">
        <v>4</v>
      </c>
      <c r="H11" s="88"/>
      <c r="I11" s="88"/>
      <c r="J11" s="88"/>
      <c r="K11" s="88"/>
      <c r="L11" s="88"/>
      <c r="M11" s="88"/>
      <c r="N11" s="88"/>
      <c r="O11" s="88"/>
      <c r="P11" s="88"/>
      <c r="Q11" s="88">
        <v>1</v>
      </c>
      <c r="R11" s="4">
        <f>SUM(B11:Q11)</f>
        <v>7</v>
      </c>
      <c r="S11" s="43">
        <f>+R11/$R$23</f>
        <v>0.0010025780578630766</v>
      </c>
    </row>
    <row r="12" spans="1:19" ht="12.75">
      <c r="A12" s="44" t="s">
        <v>14</v>
      </c>
      <c r="B12" s="4"/>
      <c r="C12" s="4"/>
      <c r="D12" s="4">
        <v>2</v>
      </c>
      <c r="E12" s="4">
        <v>1</v>
      </c>
      <c r="F12" s="88"/>
      <c r="G12" s="88">
        <v>6</v>
      </c>
      <c r="H12" s="88"/>
      <c r="I12" s="88"/>
      <c r="J12" s="88">
        <v>2</v>
      </c>
      <c r="K12" s="88">
        <v>3</v>
      </c>
      <c r="L12" s="88">
        <v>4</v>
      </c>
      <c r="M12" s="88">
        <v>5</v>
      </c>
      <c r="N12" s="88"/>
      <c r="O12" s="88">
        <v>1</v>
      </c>
      <c r="P12" s="88"/>
      <c r="Q12" s="88"/>
      <c r="R12" s="4">
        <f aca="true" t="shared" si="0" ref="R12:R22">SUM(B12:Q12)</f>
        <v>24</v>
      </c>
      <c r="S12" s="45">
        <f aca="true" t="shared" si="1" ref="S12:S22">+R12/$R$23</f>
        <v>0.0034374104841019765</v>
      </c>
    </row>
    <row r="13" spans="1:19" ht="12.75">
      <c r="A13" s="44" t="s">
        <v>15</v>
      </c>
      <c r="B13" s="4"/>
      <c r="C13" s="4"/>
      <c r="D13" s="4"/>
      <c r="E13" s="4"/>
      <c r="F13" s="88">
        <v>1</v>
      </c>
      <c r="G13" s="88">
        <v>7</v>
      </c>
      <c r="H13" s="88">
        <v>16</v>
      </c>
      <c r="I13" s="88">
        <v>2</v>
      </c>
      <c r="J13" s="88">
        <v>14</v>
      </c>
      <c r="K13" s="88">
        <v>17</v>
      </c>
      <c r="L13" s="88">
        <v>42</v>
      </c>
      <c r="M13" s="88">
        <v>22</v>
      </c>
      <c r="N13" s="88"/>
      <c r="O13" s="88">
        <v>7</v>
      </c>
      <c r="P13" s="88">
        <v>2</v>
      </c>
      <c r="Q13" s="88">
        <v>3</v>
      </c>
      <c r="R13" s="4">
        <f t="shared" si="0"/>
        <v>133</v>
      </c>
      <c r="S13" s="45">
        <f>+R13/$R$23</f>
        <v>0.019048983099398453</v>
      </c>
    </row>
    <row r="14" spans="1:19" ht="12.75">
      <c r="A14" s="44" t="s">
        <v>16</v>
      </c>
      <c r="B14" s="4"/>
      <c r="C14" s="4"/>
      <c r="D14" s="4">
        <v>1</v>
      </c>
      <c r="E14" s="4">
        <v>2</v>
      </c>
      <c r="F14" s="88">
        <v>3</v>
      </c>
      <c r="G14" s="88">
        <v>20</v>
      </c>
      <c r="H14" s="88">
        <v>47</v>
      </c>
      <c r="I14" s="88">
        <v>33</v>
      </c>
      <c r="J14" s="88">
        <v>45</v>
      </c>
      <c r="K14" s="88">
        <v>23</v>
      </c>
      <c r="L14" s="88">
        <v>70</v>
      </c>
      <c r="M14" s="88">
        <v>32</v>
      </c>
      <c r="N14" s="88">
        <v>6</v>
      </c>
      <c r="O14" s="88">
        <v>29</v>
      </c>
      <c r="P14" s="88">
        <v>7</v>
      </c>
      <c r="Q14" s="88">
        <v>4</v>
      </c>
      <c r="R14" s="4">
        <f t="shared" si="0"/>
        <v>322</v>
      </c>
      <c r="S14" s="45">
        <f t="shared" si="1"/>
        <v>0.04611859066170152</v>
      </c>
    </row>
    <row r="15" spans="1:19" ht="12.75">
      <c r="A15" s="44" t="s">
        <v>17</v>
      </c>
      <c r="B15" s="4"/>
      <c r="C15" s="4">
        <v>1</v>
      </c>
      <c r="D15" s="4"/>
      <c r="E15" s="4">
        <v>7</v>
      </c>
      <c r="F15" s="88">
        <v>9</v>
      </c>
      <c r="G15" s="88">
        <v>65</v>
      </c>
      <c r="H15" s="88">
        <v>70</v>
      </c>
      <c r="I15" s="88">
        <v>49</v>
      </c>
      <c r="J15" s="88">
        <v>92</v>
      </c>
      <c r="K15" s="88">
        <v>58</v>
      </c>
      <c r="L15" s="88">
        <v>238</v>
      </c>
      <c r="M15" s="88">
        <v>86</v>
      </c>
      <c r="N15" s="88">
        <v>17</v>
      </c>
      <c r="O15" s="88">
        <v>31</v>
      </c>
      <c r="P15" s="88">
        <v>1</v>
      </c>
      <c r="Q15" s="88"/>
      <c r="R15" s="4">
        <f t="shared" si="0"/>
        <v>724</v>
      </c>
      <c r="S15" s="45">
        <f t="shared" si="1"/>
        <v>0.10369521627040962</v>
      </c>
    </row>
    <row r="16" spans="1:19" ht="12.75">
      <c r="A16" s="44" t="s">
        <v>18</v>
      </c>
      <c r="B16" s="4"/>
      <c r="C16" s="4"/>
      <c r="D16" s="4">
        <v>1</v>
      </c>
      <c r="E16" s="4">
        <v>2</v>
      </c>
      <c r="F16" s="88">
        <v>9</v>
      </c>
      <c r="G16" s="88">
        <v>84</v>
      </c>
      <c r="H16" s="88">
        <v>89</v>
      </c>
      <c r="I16" s="88">
        <v>92</v>
      </c>
      <c r="J16" s="88">
        <v>192</v>
      </c>
      <c r="K16" s="88">
        <v>125</v>
      </c>
      <c r="L16" s="88">
        <v>429</v>
      </c>
      <c r="M16" s="88">
        <v>233</v>
      </c>
      <c r="N16" s="88">
        <v>13</v>
      </c>
      <c r="O16" s="88">
        <v>38</v>
      </c>
      <c r="P16" s="88">
        <v>4</v>
      </c>
      <c r="Q16" s="88">
        <v>3</v>
      </c>
      <c r="R16" s="4">
        <f t="shared" si="0"/>
        <v>1314</v>
      </c>
      <c r="S16" s="45">
        <f t="shared" si="1"/>
        <v>0.18819822400458322</v>
      </c>
    </row>
    <row r="17" spans="1:19" ht="12.75">
      <c r="A17" s="44" t="s">
        <v>19</v>
      </c>
      <c r="B17" s="4">
        <v>2</v>
      </c>
      <c r="C17" s="4">
        <v>1</v>
      </c>
      <c r="D17" s="4"/>
      <c r="E17" s="4">
        <v>1</v>
      </c>
      <c r="F17" s="88">
        <v>9</v>
      </c>
      <c r="G17" s="88">
        <v>88</v>
      </c>
      <c r="H17" s="88">
        <v>82</v>
      </c>
      <c r="I17" s="88">
        <v>103</v>
      </c>
      <c r="J17" s="88">
        <v>182</v>
      </c>
      <c r="K17" s="88">
        <v>141</v>
      </c>
      <c r="L17" s="88">
        <v>550</v>
      </c>
      <c r="M17" s="88">
        <v>489</v>
      </c>
      <c r="N17" s="88">
        <v>21</v>
      </c>
      <c r="O17" s="88">
        <v>46</v>
      </c>
      <c r="P17" s="88">
        <v>10</v>
      </c>
      <c r="Q17" s="88">
        <v>5</v>
      </c>
      <c r="R17" s="4">
        <f t="shared" si="0"/>
        <v>1730</v>
      </c>
      <c r="S17" s="45">
        <f t="shared" si="1"/>
        <v>0.24778000572901748</v>
      </c>
    </row>
    <row r="18" spans="1:19" ht="12.75">
      <c r="A18" s="44" t="s">
        <v>20</v>
      </c>
      <c r="B18" s="4"/>
      <c r="C18" s="4"/>
      <c r="D18" s="4"/>
      <c r="E18" s="4">
        <v>2</v>
      </c>
      <c r="F18" s="88">
        <v>8</v>
      </c>
      <c r="G18" s="88">
        <v>45</v>
      </c>
      <c r="H18" s="88">
        <v>43</v>
      </c>
      <c r="I18" s="88">
        <v>63</v>
      </c>
      <c r="J18" s="88">
        <v>125</v>
      </c>
      <c r="K18" s="88">
        <v>78</v>
      </c>
      <c r="L18" s="88">
        <v>265</v>
      </c>
      <c r="M18" s="88">
        <v>459</v>
      </c>
      <c r="N18" s="88">
        <v>31</v>
      </c>
      <c r="O18" s="88">
        <v>76</v>
      </c>
      <c r="P18" s="88">
        <v>3</v>
      </c>
      <c r="Q18" s="88">
        <v>3</v>
      </c>
      <c r="R18" s="4">
        <f t="shared" si="0"/>
        <v>1201</v>
      </c>
      <c r="S18" s="45">
        <f t="shared" si="1"/>
        <v>0.17201374964193641</v>
      </c>
    </row>
    <row r="19" spans="1:19" ht="12.75">
      <c r="A19" s="44" t="s">
        <v>21</v>
      </c>
      <c r="B19" s="4">
        <v>1</v>
      </c>
      <c r="C19" s="4">
        <v>1</v>
      </c>
      <c r="D19" s="4"/>
      <c r="E19" s="4"/>
      <c r="F19" s="88">
        <v>5</v>
      </c>
      <c r="G19" s="88">
        <v>48</v>
      </c>
      <c r="H19" s="88">
        <v>39</v>
      </c>
      <c r="I19" s="88">
        <v>53</v>
      </c>
      <c r="J19" s="88">
        <v>140</v>
      </c>
      <c r="K19" s="88">
        <v>54</v>
      </c>
      <c r="L19" s="88">
        <v>218</v>
      </c>
      <c r="M19" s="88">
        <v>300</v>
      </c>
      <c r="N19" s="88">
        <v>18</v>
      </c>
      <c r="O19" s="88">
        <v>36</v>
      </c>
      <c r="P19" s="88">
        <v>1</v>
      </c>
      <c r="Q19" s="88">
        <v>1</v>
      </c>
      <c r="R19" s="4">
        <f t="shared" si="0"/>
        <v>915</v>
      </c>
      <c r="S19" s="45">
        <f t="shared" si="1"/>
        <v>0.13105127470638786</v>
      </c>
    </row>
    <row r="20" spans="1:19" ht="12.75">
      <c r="A20" s="44" t="s">
        <v>22</v>
      </c>
      <c r="B20" s="4"/>
      <c r="C20" s="4"/>
      <c r="D20" s="4">
        <v>1</v>
      </c>
      <c r="E20" s="4">
        <v>1</v>
      </c>
      <c r="F20" s="88">
        <v>6</v>
      </c>
      <c r="G20" s="88">
        <v>20</v>
      </c>
      <c r="H20" s="88">
        <v>20</v>
      </c>
      <c r="I20" s="88">
        <v>22</v>
      </c>
      <c r="J20" s="88">
        <v>90</v>
      </c>
      <c r="K20" s="88">
        <v>77</v>
      </c>
      <c r="L20" s="88">
        <v>141</v>
      </c>
      <c r="M20" s="88">
        <v>122</v>
      </c>
      <c r="N20" s="88">
        <v>5</v>
      </c>
      <c r="O20" s="88">
        <v>8</v>
      </c>
      <c r="P20" s="88">
        <v>1</v>
      </c>
      <c r="Q20" s="88"/>
      <c r="R20" s="4">
        <f t="shared" si="0"/>
        <v>514</v>
      </c>
      <c r="S20" s="45">
        <f t="shared" si="1"/>
        <v>0.07361787453451733</v>
      </c>
    </row>
    <row r="21" spans="1:19" ht="12.75">
      <c r="A21" s="44" t="s">
        <v>23</v>
      </c>
      <c r="B21" s="4"/>
      <c r="C21" s="4"/>
      <c r="D21" s="4"/>
      <c r="E21" s="4"/>
      <c r="F21" s="88"/>
      <c r="G21" s="88">
        <v>10</v>
      </c>
      <c r="H21" s="88">
        <v>4</v>
      </c>
      <c r="I21" s="88">
        <v>4</v>
      </c>
      <c r="J21" s="88">
        <v>18</v>
      </c>
      <c r="K21" s="88">
        <v>23</v>
      </c>
      <c r="L21" s="88">
        <v>17</v>
      </c>
      <c r="M21" s="88">
        <v>5</v>
      </c>
      <c r="N21" s="88">
        <v>1</v>
      </c>
      <c r="O21" s="88"/>
      <c r="P21" s="88">
        <v>1</v>
      </c>
      <c r="Q21" s="88"/>
      <c r="R21" s="4">
        <f t="shared" si="0"/>
        <v>83</v>
      </c>
      <c r="S21" s="45">
        <f t="shared" si="1"/>
        <v>0.011887711257519336</v>
      </c>
    </row>
    <row r="22" spans="1:19" ht="12.75">
      <c r="A22" s="70" t="s">
        <v>24</v>
      </c>
      <c r="B22" s="81"/>
      <c r="C22" s="81">
        <v>2</v>
      </c>
      <c r="D22" s="81">
        <v>2</v>
      </c>
      <c r="E22" s="81"/>
      <c r="F22" s="81">
        <v>3</v>
      </c>
      <c r="G22" s="81">
        <v>2</v>
      </c>
      <c r="H22" s="81">
        <v>1</v>
      </c>
      <c r="I22" s="81"/>
      <c r="J22" s="81">
        <v>1</v>
      </c>
      <c r="K22" s="81"/>
      <c r="L22" s="81">
        <v>4</v>
      </c>
      <c r="M22" s="81"/>
      <c r="N22" s="81"/>
      <c r="O22" s="81"/>
      <c r="P22" s="81"/>
      <c r="Q22" s="81"/>
      <c r="R22" s="81">
        <f t="shared" si="0"/>
        <v>15</v>
      </c>
      <c r="S22" s="71">
        <f t="shared" si="1"/>
        <v>0.002148381552563735</v>
      </c>
    </row>
    <row r="23" spans="1:19" ht="15">
      <c r="A23" s="72" t="s">
        <v>135</v>
      </c>
      <c r="B23" s="73">
        <f>SUM(B11:B22)</f>
        <v>5</v>
      </c>
      <c r="C23" s="73">
        <f aca="true" t="shared" si="2" ref="C23:Q23">SUM(C11:C22)</f>
        <v>5</v>
      </c>
      <c r="D23" s="73">
        <f t="shared" si="2"/>
        <v>7</v>
      </c>
      <c r="E23" s="73">
        <f t="shared" si="2"/>
        <v>16</v>
      </c>
      <c r="F23" s="73">
        <f t="shared" si="2"/>
        <v>53</v>
      </c>
      <c r="G23" s="73">
        <f t="shared" si="2"/>
        <v>399</v>
      </c>
      <c r="H23" s="73">
        <f t="shared" si="2"/>
        <v>411</v>
      </c>
      <c r="I23" s="73">
        <f t="shared" si="2"/>
        <v>421</v>
      </c>
      <c r="J23" s="73">
        <f t="shared" si="2"/>
        <v>901</v>
      </c>
      <c r="K23" s="73">
        <f t="shared" si="2"/>
        <v>599</v>
      </c>
      <c r="L23" s="73">
        <f t="shared" si="2"/>
        <v>1978</v>
      </c>
      <c r="M23" s="73">
        <f t="shared" si="2"/>
        <v>1753</v>
      </c>
      <c r="N23" s="73">
        <f t="shared" si="2"/>
        <v>112</v>
      </c>
      <c r="O23" s="73">
        <f t="shared" si="2"/>
        <v>272</v>
      </c>
      <c r="P23" s="73">
        <f t="shared" si="2"/>
        <v>30</v>
      </c>
      <c r="Q23" s="73">
        <f t="shared" si="2"/>
        <v>20</v>
      </c>
      <c r="R23" s="73">
        <f>SUM(R11:R22)</f>
        <v>6982</v>
      </c>
      <c r="S23" s="74">
        <f>SUM(S11:S22)</f>
        <v>0.9999999999999999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4</v>
      </c>
      <c r="C13" s="16">
        <v>0</v>
      </c>
      <c r="D13" s="16">
        <v>5</v>
      </c>
      <c r="E13" s="16">
        <v>7</v>
      </c>
      <c r="F13" s="16">
        <v>0</v>
      </c>
      <c r="G13" s="16">
        <v>2</v>
      </c>
      <c r="H13" s="16">
        <v>20</v>
      </c>
      <c r="I13" s="16">
        <v>16</v>
      </c>
      <c r="J13" s="16">
        <v>0</v>
      </c>
      <c r="K13" s="16">
        <v>14</v>
      </c>
      <c r="L13" s="16">
        <v>1</v>
      </c>
      <c r="M13" s="17">
        <v>0</v>
      </c>
      <c r="N13" s="24">
        <f aca="true" t="shared" si="0" ref="N13:N22">SUM(B13:M13)</f>
        <v>69</v>
      </c>
      <c r="O13" s="45">
        <f>+N13/$N$22</f>
        <v>0.011722731906218144</v>
      </c>
    </row>
    <row r="14" spans="1:15" ht="19.5" customHeight="1">
      <c r="A14" s="44" t="s">
        <v>17</v>
      </c>
      <c r="B14" s="16">
        <v>4</v>
      </c>
      <c r="C14" s="16">
        <v>0</v>
      </c>
      <c r="D14" s="16">
        <v>57</v>
      </c>
      <c r="E14" s="16">
        <v>25</v>
      </c>
      <c r="F14" s="16">
        <v>5</v>
      </c>
      <c r="G14" s="16">
        <v>18</v>
      </c>
      <c r="H14" s="16">
        <v>179</v>
      </c>
      <c r="I14" s="16">
        <v>41</v>
      </c>
      <c r="J14" s="16">
        <v>1</v>
      </c>
      <c r="K14" s="16">
        <v>46</v>
      </c>
      <c r="L14" s="16">
        <v>7</v>
      </c>
      <c r="M14" s="17">
        <v>5</v>
      </c>
      <c r="N14" s="24">
        <f t="shared" si="0"/>
        <v>388</v>
      </c>
      <c r="O14" s="45">
        <f aca="true" t="shared" si="1" ref="O14:O21">+N14/$N$22</f>
        <v>0.06591913013931362</v>
      </c>
    </row>
    <row r="15" spans="1:15" ht="19.5" customHeight="1">
      <c r="A15" s="44" t="s">
        <v>18</v>
      </c>
      <c r="B15" s="16">
        <v>2</v>
      </c>
      <c r="C15" s="16">
        <v>1</v>
      </c>
      <c r="D15" s="16">
        <v>125</v>
      </c>
      <c r="E15" s="16">
        <v>60</v>
      </c>
      <c r="F15" s="16">
        <v>18</v>
      </c>
      <c r="G15" s="16">
        <v>60</v>
      </c>
      <c r="H15" s="16">
        <v>501</v>
      </c>
      <c r="I15" s="16">
        <v>189</v>
      </c>
      <c r="J15" s="16">
        <v>27</v>
      </c>
      <c r="K15" s="16">
        <v>295</v>
      </c>
      <c r="L15" s="16">
        <v>25</v>
      </c>
      <c r="M15" s="17">
        <v>6</v>
      </c>
      <c r="N15" s="24">
        <f t="shared" si="0"/>
        <v>1309</v>
      </c>
      <c r="O15" s="45">
        <f t="shared" si="1"/>
        <v>0.22239211688752974</v>
      </c>
    </row>
    <row r="16" spans="1:15" ht="19.5" customHeight="1">
      <c r="A16" s="44" t="s">
        <v>19</v>
      </c>
      <c r="B16" s="16">
        <v>9</v>
      </c>
      <c r="C16" s="16">
        <v>9</v>
      </c>
      <c r="D16" s="16">
        <v>321</v>
      </c>
      <c r="E16" s="16">
        <v>78</v>
      </c>
      <c r="F16" s="16">
        <v>93</v>
      </c>
      <c r="G16" s="16">
        <v>112</v>
      </c>
      <c r="H16" s="16">
        <v>641</v>
      </c>
      <c r="I16" s="16">
        <v>272</v>
      </c>
      <c r="J16" s="16">
        <v>31</v>
      </c>
      <c r="K16" s="16">
        <v>214</v>
      </c>
      <c r="L16" s="16">
        <v>21</v>
      </c>
      <c r="M16" s="17">
        <v>2</v>
      </c>
      <c r="N16" s="24">
        <f t="shared" si="0"/>
        <v>1803</v>
      </c>
      <c r="O16" s="45">
        <f t="shared" si="1"/>
        <v>0.30632008154943935</v>
      </c>
    </row>
    <row r="17" spans="1:15" ht="19.5" customHeight="1">
      <c r="A17" s="44" t="s">
        <v>20</v>
      </c>
      <c r="B17" s="16">
        <v>6</v>
      </c>
      <c r="C17" s="16">
        <v>10</v>
      </c>
      <c r="D17" s="16">
        <v>126</v>
      </c>
      <c r="E17" s="16">
        <v>68</v>
      </c>
      <c r="F17" s="16">
        <v>93</v>
      </c>
      <c r="G17" s="16">
        <v>91</v>
      </c>
      <c r="H17" s="16">
        <v>504</v>
      </c>
      <c r="I17" s="16">
        <v>270</v>
      </c>
      <c r="J17" s="16">
        <v>30</v>
      </c>
      <c r="K17" s="16">
        <v>95</v>
      </c>
      <c r="L17" s="16">
        <v>2</v>
      </c>
      <c r="M17" s="17">
        <v>3</v>
      </c>
      <c r="N17" s="24">
        <f t="shared" si="0"/>
        <v>1298</v>
      </c>
      <c r="O17" s="45">
        <f t="shared" si="1"/>
        <v>0.22052327556914714</v>
      </c>
    </row>
    <row r="18" spans="1:15" ht="19.5" customHeight="1">
      <c r="A18" s="44" t="s">
        <v>21</v>
      </c>
      <c r="B18" s="16">
        <v>3</v>
      </c>
      <c r="C18" s="16">
        <v>3</v>
      </c>
      <c r="D18" s="16">
        <v>67</v>
      </c>
      <c r="E18" s="16">
        <v>30</v>
      </c>
      <c r="F18" s="16">
        <v>54</v>
      </c>
      <c r="G18" s="16">
        <v>68</v>
      </c>
      <c r="H18" s="16">
        <v>402</v>
      </c>
      <c r="I18" s="16">
        <v>159</v>
      </c>
      <c r="J18" s="16">
        <v>10</v>
      </c>
      <c r="K18" s="16">
        <v>73</v>
      </c>
      <c r="L18" s="16">
        <v>2</v>
      </c>
      <c r="M18" s="17">
        <v>1</v>
      </c>
      <c r="N18" s="24">
        <f t="shared" si="0"/>
        <v>872</v>
      </c>
      <c r="O18" s="45">
        <f t="shared" si="1"/>
        <v>0.14814814814814814</v>
      </c>
    </row>
    <row r="19" spans="1:15" ht="19.5" customHeight="1">
      <c r="A19" s="44" t="s">
        <v>22</v>
      </c>
      <c r="B19" s="16">
        <v>2</v>
      </c>
      <c r="C19" s="16">
        <v>0</v>
      </c>
      <c r="D19" s="16">
        <v>25</v>
      </c>
      <c r="E19" s="16">
        <v>4</v>
      </c>
      <c r="F19" s="16">
        <v>29</v>
      </c>
      <c r="G19" s="16">
        <v>31</v>
      </c>
      <c r="H19" s="16">
        <v>11</v>
      </c>
      <c r="I19" s="16">
        <v>7</v>
      </c>
      <c r="J19" s="16">
        <v>0</v>
      </c>
      <c r="K19" s="16">
        <v>4</v>
      </c>
      <c r="L19" s="16">
        <v>0</v>
      </c>
      <c r="M19" s="17">
        <v>0</v>
      </c>
      <c r="N19" s="24">
        <f t="shared" si="0"/>
        <v>113</v>
      </c>
      <c r="O19" s="45">
        <f t="shared" si="1"/>
        <v>0.019198097179748557</v>
      </c>
    </row>
    <row r="20" spans="1:15" ht="19.5" customHeight="1">
      <c r="A20" s="44" t="s">
        <v>23</v>
      </c>
      <c r="B20" s="16">
        <v>1</v>
      </c>
      <c r="C20" s="16">
        <v>0</v>
      </c>
      <c r="D20" s="16">
        <v>1</v>
      </c>
      <c r="E20" s="16">
        <v>6</v>
      </c>
      <c r="F20" s="16">
        <v>9</v>
      </c>
      <c r="G20" s="16">
        <v>2</v>
      </c>
      <c r="H20" s="16">
        <v>13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34</v>
      </c>
      <c r="O20" s="45">
        <f t="shared" si="1"/>
        <v>0.0057764186204553175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31</v>
      </c>
      <c r="C22" s="34">
        <f t="shared" si="2"/>
        <v>23</v>
      </c>
      <c r="D22" s="34">
        <f t="shared" si="2"/>
        <v>727</v>
      </c>
      <c r="E22" s="34">
        <f t="shared" si="2"/>
        <v>278</v>
      </c>
      <c r="F22" s="34">
        <f t="shared" si="2"/>
        <v>301</v>
      </c>
      <c r="G22" s="34">
        <f t="shared" si="2"/>
        <v>384</v>
      </c>
      <c r="H22" s="34">
        <f t="shared" si="2"/>
        <v>2271</v>
      </c>
      <c r="I22" s="34">
        <f t="shared" si="2"/>
        <v>956</v>
      </c>
      <c r="J22" s="34">
        <f>SUM(J10:J21)</f>
        <v>99</v>
      </c>
      <c r="K22" s="34">
        <f t="shared" si="2"/>
        <v>741</v>
      </c>
      <c r="L22" s="34">
        <f t="shared" si="2"/>
        <v>58</v>
      </c>
      <c r="M22" s="34">
        <f t="shared" si="2"/>
        <v>17</v>
      </c>
      <c r="N22" s="34">
        <f t="shared" si="0"/>
        <v>5886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1</v>
      </c>
      <c r="D13" s="16">
        <v>8</v>
      </c>
      <c r="E13" s="16">
        <v>5</v>
      </c>
      <c r="F13" s="16">
        <v>0</v>
      </c>
      <c r="G13" s="16">
        <v>0</v>
      </c>
      <c r="H13" s="16">
        <v>27</v>
      </c>
      <c r="I13" s="16">
        <v>2</v>
      </c>
      <c r="J13" s="16">
        <v>1</v>
      </c>
      <c r="K13" s="16">
        <v>0</v>
      </c>
      <c r="L13" s="16">
        <v>0</v>
      </c>
      <c r="M13" s="17">
        <v>4</v>
      </c>
      <c r="N13" s="24">
        <f aca="true" t="shared" si="0" ref="N13:N22">SUM(B13:M13)</f>
        <v>48</v>
      </c>
      <c r="O13" s="45">
        <f>+N13/$N$22</f>
        <v>0.008961911874533234</v>
      </c>
    </row>
    <row r="14" spans="1:15" ht="19.5" customHeight="1">
      <c r="A14" s="44" t="s">
        <v>17</v>
      </c>
      <c r="B14" s="16">
        <v>1</v>
      </c>
      <c r="C14" s="16">
        <v>2</v>
      </c>
      <c r="D14" s="16">
        <v>80</v>
      </c>
      <c r="E14" s="16">
        <v>61</v>
      </c>
      <c r="F14" s="16">
        <v>9</v>
      </c>
      <c r="G14" s="16">
        <v>14</v>
      </c>
      <c r="H14" s="16">
        <v>137</v>
      </c>
      <c r="I14" s="16">
        <v>12</v>
      </c>
      <c r="J14" s="16">
        <v>0</v>
      </c>
      <c r="K14" s="16">
        <v>15</v>
      </c>
      <c r="L14" s="16">
        <v>4</v>
      </c>
      <c r="M14" s="17">
        <v>5</v>
      </c>
      <c r="N14" s="24">
        <f t="shared" si="0"/>
        <v>340</v>
      </c>
      <c r="O14" s="45">
        <f aca="true" t="shared" si="1" ref="O14:O21">+N14/$N$22</f>
        <v>0.06348020911127707</v>
      </c>
    </row>
    <row r="15" spans="1:15" ht="19.5" customHeight="1">
      <c r="A15" s="44" t="s">
        <v>18</v>
      </c>
      <c r="B15" s="16">
        <v>1</v>
      </c>
      <c r="C15" s="16">
        <v>1</v>
      </c>
      <c r="D15" s="16">
        <v>219</v>
      </c>
      <c r="E15" s="16">
        <v>126</v>
      </c>
      <c r="F15" s="16">
        <v>32</v>
      </c>
      <c r="G15" s="16">
        <v>59</v>
      </c>
      <c r="H15" s="16">
        <v>272</v>
      </c>
      <c r="I15" s="16">
        <v>57</v>
      </c>
      <c r="J15" s="16">
        <v>3</v>
      </c>
      <c r="K15" s="16">
        <v>8</v>
      </c>
      <c r="L15" s="16">
        <v>1</v>
      </c>
      <c r="M15" s="17">
        <v>2</v>
      </c>
      <c r="N15" s="24">
        <f t="shared" si="0"/>
        <v>781</v>
      </c>
      <c r="O15" s="45">
        <f t="shared" si="1"/>
        <v>0.14581777445855115</v>
      </c>
    </row>
    <row r="16" spans="1:15" ht="19.5" customHeight="1">
      <c r="A16" s="44" t="s">
        <v>19</v>
      </c>
      <c r="B16" s="16">
        <v>2</v>
      </c>
      <c r="C16" s="16">
        <v>10</v>
      </c>
      <c r="D16" s="16">
        <v>253</v>
      </c>
      <c r="E16" s="16">
        <v>111</v>
      </c>
      <c r="F16" s="16">
        <v>69</v>
      </c>
      <c r="G16" s="16">
        <v>70</v>
      </c>
      <c r="H16" s="16">
        <v>624</v>
      </c>
      <c r="I16" s="16">
        <v>161</v>
      </c>
      <c r="J16" s="16">
        <v>4</v>
      </c>
      <c r="K16" s="16">
        <v>30</v>
      </c>
      <c r="L16" s="16">
        <v>5</v>
      </c>
      <c r="M16" s="17">
        <v>2</v>
      </c>
      <c r="N16" s="24">
        <f t="shared" si="0"/>
        <v>1341</v>
      </c>
      <c r="O16" s="45">
        <f t="shared" si="1"/>
        <v>0.2503734129947722</v>
      </c>
    </row>
    <row r="17" spans="1:15" ht="19.5" customHeight="1">
      <c r="A17" s="44" t="s">
        <v>20</v>
      </c>
      <c r="B17" s="16">
        <v>3</v>
      </c>
      <c r="C17" s="16">
        <v>9</v>
      </c>
      <c r="D17" s="16">
        <v>130</v>
      </c>
      <c r="E17" s="16">
        <v>78</v>
      </c>
      <c r="F17" s="16">
        <v>85</v>
      </c>
      <c r="G17" s="16">
        <v>74</v>
      </c>
      <c r="H17" s="16">
        <v>726</v>
      </c>
      <c r="I17" s="16">
        <v>305</v>
      </c>
      <c r="J17" s="16">
        <v>13</v>
      </c>
      <c r="K17" s="16">
        <v>78</v>
      </c>
      <c r="L17" s="16">
        <v>1</v>
      </c>
      <c r="M17" s="17">
        <v>4</v>
      </c>
      <c r="N17" s="24">
        <f t="shared" si="0"/>
        <v>1506</v>
      </c>
      <c r="O17" s="45">
        <f t="shared" si="1"/>
        <v>0.2811799850634802</v>
      </c>
    </row>
    <row r="18" spans="1:15" ht="19.5" customHeight="1">
      <c r="A18" s="44" t="s">
        <v>21</v>
      </c>
      <c r="B18" s="16">
        <v>3</v>
      </c>
      <c r="C18" s="16">
        <v>2</v>
      </c>
      <c r="D18" s="16">
        <v>94</v>
      </c>
      <c r="E18" s="16">
        <v>36</v>
      </c>
      <c r="F18" s="16">
        <v>69</v>
      </c>
      <c r="G18" s="16">
        <v>71</v>
      </c>
      <c r="H18" s="16">
        <v>545</v>
      </c>
      <c r="I18" s="16">
        <v>253</v>
      </c>
      <c r="J18" s="16">
        <v>8</v>
      </c>
      <c r="K18" s="16">
        <v>45</v>
      </c>
      <c r="L18" s="16">
        <v>5</v>
      </c>
      <c r="M18" s="17">
        <v>1</v>
      </c>
      <c r="N18" s="24">
        <f t="shared" si="0"/>
        <v>1132</v>
      </c>
      <c r="O18" s="45">
        <f t="shared" si="1"/>
        <v>0.21135175504107542</v>
      </c>
    </row>
    <row r="19" spans="1:15" ht="19.5" customHeight="1">
      <c r="A19" s="44" t="s">
        <v>22</v>
      </c>
      <c r="B19" s="16">
        <v>7</v>
      </c>
      <c r="C19" s="16">
        <v>0</v>
      </c>
      <c r="D19" s="16">
        <v>44</v>
      </c>
      <c r="E19" s="16">
        <v>16</v>
      </c>
      <c r="F19" s="16">
        <v>34</v>
      </c>
      <c r="G19" s="16">
        <v>34</v>
      </c>
      <c r="H19" s="16">
        <v>51</v>
      </c>
      <c r="I19" s="16">
        <v>19</v>
      </c>
      <c r="J19" s="16">
        <v>0</v>
      </c>
      <c r="K19" s="16">
        <v>0</v>
      </c>
      <c r="L19" s="16">
        <v>0</v>
      </c>
      <c r="M19" s="17">
        <v>2</v>
      </c>
      <c r="N19" s="24">
        <f t="shared" si="0"/>
        <v>207</v>
      </c>
      <c r="O19" s="45">
        <f t="shared" si="1"/>
        <v>0.03864824495892457</v>
      </c>
    </row>
    <row r="20" spans="1:15" ht="19.5" customHeight="1">
      <c r="A20" s="44" t="s">
        <v>23</v>
      </c>
      <c r="B20" s="16">
        <v>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</v>
      </c>
      <c r="O20" s="45">
        <f t="shared" si="1"/>
        <v>0.00018670649738610905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18</v>
      </c>
      <c r="C22" s="34">
        <f t="shared" si="2"/>
        <v>25</v>
      </c>
      <c r="D22" s="34">
        <f t="shared" si="2"/>
        <v>828</v>
      </c>
      <c r="E22" s="34">
        <f t="shared" si="2"/>
        <v>433</v>
      </c>
      <c r="F22" s="34">
        <f t="shared" si="2"/>
        <v>298</v>
      </c>
      <c r="G22" s="34">
        <f t="shared" si="2"/>
        <v>322</v>
      </c>
      <c r="H22" s="34">
        <f t="shared" si="2"/>
        <v>2382</v>
      </c>
      <c r="I22" s="34">
        <f t="shared" si="2"/>
        <v>809</v>
      </c>
      <c r="J22" s="34">
        <f>SUM(J10:J21)</f>
        <v>29</v>
      </c>
      <c r="K22" s="34">
        <f t="shared" si="2"/>
        <v>176</v>
      </c>
      <c r="L22" s="34">
        <f t="shared" si="2"/>
        <v>16</v>
      </c>
      <c r="M22" s="34">
        <f t="shared" si="2"/>
        <v>20</v>
      </c>
      <c r="N22" s="34">
        <f t="shared" si="0"/>
        <v>5356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6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1</v>
      </c>
      <c r="D13" s="16">
        <v>10</v>
      </c>
      <c r="E13" s="16">
        <v>18</v>
      </c>
      <c r="F13" s="16">
        <v>19</v>
      </c>
      <c r="G13" s="16">
        <v>4</v>
      </c>
      <c r="H13" s="16">
        <v>71</v>
      </c>
      <c r="I13" s="16">
        <v>15</v>
      </c>
      <c r="J13" s="16">
        <v>0</v>
      </c>
      <c r="K13" s="16">
        <v>32</v>
      </c>
      <c r="L13" s="16">
        <v>5</v>
      </c>
      <c r="M13" s="17">
        <v>0</v>
      </c>
      <c r="N13" s="24">
        <f aca="true" t="shared" si="0" ref="N13:N22">SUM(B13:M13)</f>
        <v>175</v>
      </c>
      <c r="O13" s="45">
        <f>+N13/$N$22</f>
        <v>0.028162214354682975</v>
      </c>
    </row>
    <row r="14" spans="1:15" ht="19.5" customHeight="1">
      <c r="A14" s="44" t="s">
        <v>17</v>
      </c>
      <c r="B14" s="16">
        <v>3</v>
      </c>
      <c r="C14" s="16">
        <v>5</v>
      </c>
      <c r="D14" s="16">
        <v>128</v>
      </c>
      <c r="E14" s="16">
        <v>113</v>
      </c>
      <c r="F14" s="16">
        <v>39</v>
      </c>
      <c r="G14" s="16">
        <v>20</v>
      </c>
      <c r="H14" s="16">
        <v>163</v>
      </c>
      <c r="I14" s="16">
        <v>25</v>
      </c>
      <c r="J14" s="16">
        <v>0</v>
      </c>
      <c r="K14" s="16">
        <v>4</v>
      </c>
      <c r="L14" s="16">
        <v>2</v>
      </c>
      <c r="M14" s="17">
        <v>2</v>
      </c>
      <c r="N14" s="24">
        <f t="shared" si="0"/>
        <v>504</v>
      </c>
      <c r="O14" s="45">
        <f aca="true" t="shared" si="1" ref="O14:O21">+N14/$N$22</f>
        <v>0.08110717734148697</v>
      </c>
    </row>
    <row r="15" spans="1:15" ht="19.5" customHeight="1">
      <c r="A15" s="44" t="s">
        <v>18</v>
      </c>
      <c r="B15" s="16">
        <v>5</v>
      </c>
      <c r="C15" s="16">
        <v>5</v>
      </c>
      <c r="D15" s="16">
        <v>195</v>
      </c>
      <c r="E15" s="16">
        <v>130</v>
      </c>
      <c r="F15" s="16">
        <v>84</v>
      </c>
      <c r="G15" s="16">
        <v>56</v>
      </c>
      <c r="H15" s="16">
        <v>379</v>
      </c>
      <c r="I15" s="16">
        <v>96</v>
      </c>
      <c r="J15" s="16">
        <v>4</v>
      </c>
      <c r="K15" s="16">
        <v>30</v>
      </c>
      <c r="L15" s="16">
        <v>3</v>
      </c>
      <c r="M15" s="17">
        <v>3</v>
      </c>
      <c r="N15" s="24">
        <f t="shared" si="0"/>
        <v>990</v>
      </c>
      <c r="O15" s="45">
        <f t="shared" si="1"/>
        <v>0.15931766977792083</v>
      </c>
    </row>
    <row r="16" spans="1:15" ht="19.5" customHeight="1">
      <c r="A16" s="44" t="s">
        <v>19</v>
      </c>
      <c r="B16" s="16">
        <v>3</v>
      </c>
      <c r="C16" s="16">
        <v>13</v>
      </c>
      <c r="D16" s="16">
        <v>258</v>
      </c>
      <c r="E16" s="16">
        <v>114</v>
      </c>
      <c r="F16" s="16">
        <v>58</v>
      </c>
      <c r="G16" s="16">
        <v>88</v>
      </c>
      <c r="H16" s="16">
        <v>720</v>
      </c>
      <c r="I16" s="16">
        <v>222</v>
      </c>
      <c r="J16" s="16">
        <v>22</v>
      </c>
      <c r="K16" s="16">
        <v>139</v>
      </c>
      <c r="L16" s="16">
        <v>10</v>
      </c>
      <c r="M16" s="17">
        <v>20</v>
      </c>
      <c r="N16" s="24">
        <f t="shared" si="0"/>
        <v>1667</v>
      </c>
      <c r="O16" s="45">
        <f t="shared" si="1"/>
        <v>0.2682652075957515</v>
      </c>
    </row>
    <row r="17" spans="1:15" ht="19.5" customHeight="1">
      <c r="A17" s="44" t="s">
        <v>20</v>
      </c>
      <c r="B17" s="16">
        <v>6</v>
      </c>
      <c r="C17" s="16">
        <v>7</v>
      </c>
      <c r="D17" s="16">
        <v>137</v>
      </c>
      <c r="E17" s="16">
        <v>80</v>
      </c>
      <c r="F17" s="16">
        <v>57</v>
      </c>
      <c r="G17" s="16">
        <v>71</v>
      </c>
      <c r="H17" s="16">
        <v>619</v>
      </c>
      <c r="I17" s="16">
        <v>220</v>
      </c>
      <c r="J17" s="16">
        <v>25</v>
      </c>
      <c r="K17" s="16">
        <v>46</v>
      </c>
      <c r="L17" s="16">
        <v>3</v>
      </c>
      <c r="M17" s="17">
        <v>3</v>
      </c>
      <c r="N17" s="24">
        <f t="shared" si="0"/>
        <v>1274</v>
      </c>
      <c r="O17" s="45">
        <f t="shared" si="1"/>
        <v>0.20502092050209206</v>
      </c>
    </row>
    <row r="18" spans="1:15" ht="19.5" customHeight="1">
      <c r="A18" s="44" t="s">
        <v>21</v>
      </c>
      <c r="B18" s="16">
        <v>3</v>
      </c>
      <c r="C18" s="16">
        <v>1</v>
      </c>
      <c r="D18" s="16">
        <v>61</v>
      </c>
      <c r="E18" s="16">
        <v>41</v>
      </c>
      <c r="F18" s="16">
        <v>56</v>
      </c>
      <c r="G18" s="16">
        <v>66</v>
      </c>
      <c r="H18" s="16">
        <v>653</v>
      </c>
      <c r="I18" s="16">
        <v>271</v>
      </c>
      <c r="J18" s="16">
        <v>50</v>
      </c>
      <c r="K18" s="16">
        <v>119</v>
      </c>
      <c r="L18" s="16">
        <v>1</v>
      </c>
      <c r="M18" s="17">
        <v>2</v>
      </c>
      <c r="N18" s="24">
        <f t="shared" si="0"/>
        <v>1324</v>
      </c>
      <c r="O18" s="45">
        <f t="shared" si="1"/>
        <v>0.2130672674605729</v>
      </c>
    </row>
    <row r="19" spans="1:15" ht="19.5" customHeight="1">
      <c r="A19" s="44" t="s">
        <v>22</v>
      </c>
      <c r="B19" s="16">
        <v>1</v>
      </c>
      <c r="C19" s="16">
        <v>0</v>
      </c>
      <c r="D19" s="16">
        <v>52</v>
      </c>
      <c r="E19" s="16">
        <v>15</v>
      </c>
      <c r="F19" s="16">
        <v>0</v>
      </c>
      <c r="G19" s="16">
        <v>39</v>
      </c>
      <c r="H19" s="16">
        <v>133</v>
      </c>
      <c r="I19" s="16">
        <v>38</v>
      </c>
      <c r="J19" s="16">
        <v>1</v>
      </c>
      <c r="K19" s="16">
        <v>0</v>
      </c>
      <c r="L19" s="16">
        <v>0</v>
      </c>
      <c r="M19" s="17">
        <v>0</v>
      </c>
      <c r="N19" s="24">
        <f t="shared" si="0"/>
        <v>279</v>
      </c>
      <c r="O19" s="45">
        <f t="shared" si="1"/>
        <v>0.044898616028323145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1</v>
      </c>
      <c r="O20" s="45">
        <f t="shared" si="1"/>
        <v>0.000160926939169617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21</v>
      </c>
      <c r="C22" s="34">
        <f t="shared" si="2"/>
        <v>32</v>
      </c>
      <c r="D22" s="34">
        <f t="shared" si="2"/>
        <v>841</v>
      </c>
      <c r="E22" s="34">
        <f t="shared" si="2"/>
        <v>512</v>
      </c>
      <c r="F22" s="34">
        <f t="shared" si="2"/>
        <v>313</v>
      </c>
      <c r="G22" s="34">
        <f t="shared" si="2"/>
        <v>344</v>
      </c>
      <c r="H22" s="34">
        <f t="shared" si="2"/>
        <v>2738</v>
      </c>
      <c r="I22" s="34">
        <f t="shared" si="2"/>
        <v>887</v>
      </c>
      <c r="J22" s="34">
        <f>SUM(J10:J21)</f>
        <v>102</v>
      </c>
      <c r="K22" s="34">
        <f t="shared" si="2"/>
        <v>370</v>
      </c>
      <c r="L22" s="34">
        <f t="shared" si="2"/>
        <v>24</v>
      </c>
      <c r="M22" s="34">
        <f t="shared" si="2"/>
        <v>30</v>
      </c>
      <c r="N22" s="34">
        <f t="shared" si="0"/>
        <v>6214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40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6</v>
      </c>
      <c r="C13" s="16">
        <v>3</v>
      </c>
      <c r="D13" s="16">
        <v>8</v>
      </c>
      <c r="E13" s="16">
        <v>10</v>
      </c>
      <c r="F13" s="16">
        <v>0</v>
      </c>
      <c r="G13" s="16">
        <v>0</v>
      </c>
      <c r="H13" s="16">
        <v>20</v>
      </c>
      <c r="I13" s="16">
        <v>0</v>
      </c>
      <c r="J13" s="16">
        <v>1</v>
      </c>
      <c r="K13" s="16">
        <v>0</v>
      </c>
      <c r="L13" s="16">
        <v>0</v>
      </c>
      <c r="M13" s="17">
        <v>2</v>
      </c>
      <c r="N13" s="24">
        <f aca="true" t="shared" si="0" ref="N13:N22">SUM(B13:M13)</f>
        <v>50</v>
      </c>
      <c r="O13" s="45">
        <f>+N13/$N$22</f>
        <v>0.008172605426610004</v>
      </c>
    </row>
    <row r="14" spans="1:15" ht="19.5" customHeight="1">
      <c r="A14" s="44" t="s">
        <v>17</v>
      </c>
      <c r="B14" s="16">
        <v>2</v>
      </c>
      <c r="C14" s="16">
        <v>3</v>
      </c>
      <c r="D14" s="16">
        <v>137</v>
      </c>
      <c r="E14" s="16">
        <v>66</v>
      </c>
      <c r="F14" s="16">
        <v>17</v>
      </c>
      <c r="G14" s="16">
        <v>11</v>
      </c>
      <c r="H14" s="16">
        <v>238</v>
      </c>
      <c r="I14" s="16">
        <v>13</v>
      </c>
      <c r="J14" s="16">
        <v>0</v>
      </c>
      <c r="K14" s="16">
        <v>7</v>
      </c>
      <c r="L14" s="16">
        <v>0</v>
      </c>
      <c r="M14" s="17">
        <v>0</v>
      </c>
      <c r="N14" s="24">
        <f t="shared" si="0"/>
        <v>494</v>
      </c>
      <c r="O14" s="45">
        <f aca="true" t="shared" si="1" ref="O14:O21">+N14/$N$22</f>
        <v>0.08074534161490683</v>
      </c>
    </row>
    <row r="15" spans="1:15" ht="19.5" customHeight="1">
      <c r="A15" s="44" t="s">
        <v>18</v>
      </c>
      <c r="B15" s="16">
        <v>3</v>
      </c>
      <c r="C15" s="16">
        <v>10</v>
      </c>
      <c r="D15" s="16">
        <v>370</v>
      </c>
      <c r="E15" s="16">
        <v>126</v>
      </c>
      <c r="F15" s="16">
        <v>41</v>
      </c>
      <c r="G15" s="16">
        <v>59</v>
      </c>
      <c r="H15" s="16">
        <v>303</v>
      </c>
      <c r="I15" s="16">
        <v>40</v>
      </c>
      <c r="J15" s="16">
        <v>0</v>
      </c>
      <c r="K15" s="16">
        <v>4</v>
      </c>
      <c r="L15" s="16">
        <v>0</v>
      </c>
      <c r="M15" s="17">
        <v>5</v>
      </c>
      <c r="N15" s="24">
        <f t="shared" si="0"/>
        <v>961</v>
      </c>
      <c r="O15" s="45">
        <f t="shared" si="1"/>
        <v>0.15707747629944427</v>
      </c>
    </row>
    <row r="16" spans="1:15" ht="19.5" customHeight="1">
      <c r="A16" s="44" t="s">
        <v>19</v>
      </c>
      <c r="B16" s="16">
        <v>5</v>
      </c>
      <c r="C16" s="16">
        <v>9</v>
      </c>
      <c r="D16" s="16">
        <v>442</v>
      </c>
      <c r="E16" s="16">
        <v>109</v>
      </c>
      <c r="F16" s="16">
        <v>77</v>
      </c>
      <c r="G16" s="16">
        <v>73</v>
      </c>
      <c r="H16" s="16">
        <v>782</v>
      </c>
      <c r="I16" s="16">
        <v>136</v>
      </c>
      <c r="J16" s="16">
        <v>5</v>
      </c>
      <c r="K16" s="16">
        <v>21</v>
      </c>
      <c r="L16" s="16">
        <v>1</v>
      </c>
      <c r="M16" s="17">
        <v>5</v>
      </c>
      <c r="N16" s="24">
        <f t="shared" si="0"/>
        <v>1665</v>
      </c>
      <c r="O16" s="45">
        <f t="shared" si="1"/>
        <v>0.27214776070611313</v>
      </c>
    </row>
    <row r="17" spans="1:15" ht="19.5" customHeight="1">
      <c r="A17" s="44" t="s">
        <v>20</v>
      </c>
      <c r="B17" s="16">
        <v>1</v>
      </c>
      <c r="C17" s="16">
        <v>9</v>
      </c>
      <c r="D17" s="16">
        <v>156</v>
      </c>
      <c r="E17" s="16">
        <v>65</v>
      </c>
      <c r="F17" s="16">
        <v>42</v>
      </c>
      <c r="G17" s="16">
        <v>58</v>
      </c>
      <c r="H17" s="16">
        <v>844</v>
      </c>
      <c r="I17" s="16">
        <v>277</v>
      </c>
      <c r="J17" s="16">
        <v>17</v>
      </c>
      <c r="K17" s="16">
        <v>62</v>
      </c>
      <c r="L17" s="16">
        <v>0</v>
      </c>
      <c r="M17" s="17">
        <v>3</v>
      </c>
      <c r="N17" s="24">
        <f t="shared" si="0"/>
        <v>1534</v>
      </c>
      <c r="O17" s="45">
        <f t="shared" si="1"/>
        <v>0.2507355344883949</v>
      </c>
    </row>
    <row r="18" spans="1:15" ht="19.5" customHeight="1">
      <c r="A18" s="44" t="s">
        <v>21</v>
      </c>
      <c r="B18" s="16">
        <v>3</v>
      </c>
      <c r="C18" s="16">
        <v>9</v>
      </c>
      <c r="D18" s="16">
        <v>117</v>
      </c>
      <c r="E18" s="16">
        <v>50</v>
      </c>
      <c r="F18" s="16">
        <v>50</v>
      </c>
      <c r="G18" s="16">
        <v>46</v>
      </c>
      <c r="H18" s="16">
        <v>601</v>
      </c>
      <c r="I18" s="16">
        <v>227</v>
      </c>
      <c r="J18" s="16">
        <v>5</v>
      </c>
      <c r="K18" s="16">
        <v>9</v>
      </c>
      <c r="L18" s="16">
        <v>3</v>
      </c>
      <c r="M18" s="17">
        <v>3</v>
      </c>
      <c r="N18" s="24">
        <f t="shared" si="0"/>
        <v>1123</v>
      </c>
      <c r="O18" s="45">
        <f t="shared" si="1"/>
        <v>0.18355671788166067</v>
      </c>
    </row>
    <row r="19" spans="1:15" ht="19.5" customHeight="1">
      <c r="A19" s="44" t="s">
        <v>22</v>
      </c>
      <c r="B19" s="16">
        <v>3</v>
      </c>
      <c r="C19" s="16">
        <v>1</v>
      </c>
      <c r="D19" s="16">
        <v>41</v>
      </c>
      <c r="E19" s="16">
        <v>13</v>
      </c>
      <c r="F19" s="16">
        <v>23</v>
      </c>
      <c r="G19" s="16">
        <v>33</v>
      </c>
      <c r="H19" s="16">
        <v>146</v>
      </c>
      <c r="I19" s="16">
        <v>28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288</v>
      </c>
      <c r="O19" s="45">
        <f t="shared" si="1"/>
        <v>0.04707420725727362</v>
      </c>
    </row>
    <row r="20" spans="1:15" ht="19.5" customHeight="1">
      <c r="A20" s="44" t="s">
        <v>23</v>
      </c>
      <c r="B20" s="16">
        <v>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3</v>
      </c>
      <c r="O20" s="45">
        <f t="shared" si="1"/>
        <v>0.0004903563255966002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26</v>
      </c>
      <c r="C22" s="34">
        <f t="shared" si="2"/>
        <v>44</v>
      </c>
      <c r="D22" s="34">
        <f t="shared" si="2"/>
        <v>1271</v>
      </c>
      <c r="E22" s="34">
        <f t="shared" si="2"/>
        <v>439</v>
      </c>
      <c r="F22" s="34">
        <f t="shared" si="2"/>
        <v>250</v>
      </c>
      <c r="G22" s="34">
        <f t="shared" si="2"/>
        <v>280</v>
      </c>
      <c r="H22" s="34">
        <f t="shared" si="2"/>
        <v>2934</v>
      </c>
      <c r="I22" s="34">
        <f t="shared" si="2"/>
        <v>721</v>
      </c>
      <c r="J22" s="34">
        <f>SUM(J10:J21)</f>
        <v>28</v>
      </c>
      <c r="K22" s="34">
        <f t="shared" si="2"/>
        <v>103</v>
      </c>
      <c r="L22" s="34">
        <f t="shared" si="2"/>
        <v>4</v>
      </c>
      <c r="M22" s="34">
        <f t="shared" si="2"/>
        <v>18</v>
      </c>
      <c r="N22" s="34">
        <f t="shared" si="0"/>
        <v>6118</v>
      </c>
      <c r="O22" s="48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2</v>
      </c>
      <c r="D13" s="16">
        <v>2</v>
      </c>
      <c r="E13" s="16">
        <v>0</v>
      </c>
      <c r="F13" s="16">
        <v>0</v>
      </c>
      <c r="G13" s="16">
        <v>1</v>
      </c>
      <c r="H13" s="16">
        <v>64</v>
      </c>
      <c r="I13" s="16">
        <v>5</v>
      </c>
      <c r="J13" s="16">
        <v>3</v>
      </c>
      <c r="K13" s="16">
        <v>6</v>
      </c>
      <c r="L13" s="16">
        <v>2</v>
      </c>
      <c r="M13" s="17">
        <v>0</v>
      </c>
      <c r="N13" s="24">
        <f aca="true" t="shared" si="0" ref="N13:N22">SUM(B13:M13)</f>
        <v>85</v>
      </c>
      <c r="O13" s="45">
        <f>+N13/$N$22</f>
        <v>0.017752715121136173</v>
      </c>
    </row>
    <row r="14" spans="1:15" ht="19.5" customHeight="1">
      <c r="A14" s="44" t="s">
        <v>17</v>
      </c>
      <c r="B14" s="16">
        <v>1</v>
      </c>
      <c r="C14" s="16">
        <v>2</v>
      </c>
      <c r="D14" s="16">
        <v>79</v>
      </c>
      <c r="E14" s="16">
        <v>60</v>
      </c>
      <c r="F14" s="16">
        <v>3</v>
      </c>
      <c r="G14" s="16">
        <v>13</v>
      </c>
      <c r="H14" s="16">
        <v>185</v>
      </c>
      <c r="I14" s="16">
        <v>24</v>
      </c>
      <c r="J14" s="16">
        <v>0</v>
      </c>
      <c r="K14" s="16">
        <v>6</v>
      </c>
      <c r="L14" s="16">
        <v>2</v>
      </c>
      <c r="M14" s="17">
        <v>2</v>
      </c>
      <c r="N14" s="24">
        <f t="shared" si="0"/>
        <v>377</v>
      </c>
      <c r="O14" s="45">
        <f aca="true" t="shared" si="1" ref="O14:O21">+N14/$N$22</f>
        <v>0.07873851294903926</v>
      </c>
    </row>
    <row r="15" spans="1:15" ht="19.5" customHeight="1">
      <c r="A15" s="44" t="s">
        <v>18</v>
      </c>
      <c r="B15" s="16">
        <v>1</v>
      </c>
      <c r="C15" s="16">
        <v>10</v>
      </c>
      <c r="D15" s="16">
        <v>277</v>
      </c>
      <c r="E15" s="16">
        <v>130</v>
      </c>
      <c r="F15" s="16">
        <v>26</v>
      </c>
      <c r="G15" s="16">
        <v>28</v>
      </c>
      <c r="H15" s="16">
        <v>167</v>
      </c>
      <c r="I15" s="16">
        <v>24</v>
      </c>
      <c r="J15" s="16">
        <v>2</v>
      </c>
      <c r="K15" s="16">
        <v>4</v>
      </c>
      <c r="L15" s="16">
        <v>1</v>
      </c>
      <c r="M15" s="17">
        <v>1</v>
      </c>
      <c r="N15" s="24">
        <f t="shared" si="0"/>
        <v>671</v>
      </c>
      <c r="O15" s="45">
        <f t="shared" si="1"/>
        <v>0.1401420217209691</v>
      </c>
    </row>
    <row r="16" spans="1:15" ht="19.5" customHeight="1">
      <c r="A16" s="44" t="s">
        <v>19</v>
      </c>
      <c r="B16" s="16">
        <v>16</v>
      </c>
      <c r="C16" s="16">
        <v>7</v>
      </c>
      <c r="D16" s="16">
        <v>425</v>
      </c>
      <c r="E16" s="16">
        <v>183</v>
      </c>
      <c r="F16" s="16">
        <v>43</v>
      </c>
      <c r="G16" s="16">
        <v>64</v>
      </c>
      <c r="H16" s="16">
        <v>528</v>
      </c>
      <c r="I16" s="16">
        <v>168</v>
      </c>
      <c r="J16" s="16">
        <v>19</v>
      </c>
      <c r="K16" s="16">
        <v>93</v>
      </c>
      <c r="L16" s="16">
        <v>6</v>
      </c>
      <c r="M16" s="17">
        <v>4</v>
      </c>
      <c r="N16" s="24">
        <f t="shared" si="0"/>
        <v>1556</v>
      </c>
      <c r="O16" s="45">
        <f t="shared" si="1"/>
        <v>0.32497911445279865</v>
      </c>
    </row>
    <row r="17" spans="1:15" ht="19.5" customHeight="1">
      <c r="A17" s="44" t="s">
        <v>20</v>
      </c>
      <c r="B17" s="16">
        <v>12</v>
      </c>
      <c r="C17" s="16">
        <v>14</v>
      </c>
      <c r="D17" s="16">
        <v>338</v>
      </c>
      <c r="E17" s="16">
        <v>68</v>
      </c>
      <c r="F17" s="16">
        <v>64</v>
      </c>
      <c r="G17" s="16">
        <v>77</v>
      </c>
      <c r="H17" s="16">
        <v>547</v>
      </c>
      <c r="I17" s="16">
        <v>175</v>
      </c>
      <c r="J17" s="16">
        <v>13</v>
      </c>
      <c r="K17" s="16">
        <v>29</v>
      </c>
      <c r="L17" s="16">
        <v>3</v>
      </c>
      <c r="M17" s="17">
        <v>6</v>
      </c>
      <c r="N17" s="24">
        <f t="shared" si="0"/>
        <v>1346</v>
      </c>
      <c r="O17" s="45">
        <f t="shared" si="1"/>
        <v>0.28111946532999166</v>
      </c>
    </row>
    <row r="18" spans="1:15" ht="19.5" customHeight="1">
      <c r="A18" s="44" t="s">
        <v>21</v>
      </c>
      <c r="B18" s="16">
        <v>7</v>
      </c>
      <c r="C18" s="16">
        <v>2</v>
      </c>
      <c r="D18" s="16">
        <v>147</v>
      </c>
      <c r="E18" s="16">
        <v>42</v>
      </c>
      <c r="F18" s="16">
        <v>53</v>
      </c>
      <c r="G18" s="16">
        <v>32</v>
      </c>
      <c r="H18" s="16">
        <v>298</v>
      </c>
      <c r="I18" s="16">
        <v>59</v>
      </c>
      <c r="J18" s="16">
        <v>8</v>
      </c>
      <c r="K18" s="16">
        <v>6</v>
      </c>
      <c r="L18" s="16">
        <v>1</v>
      </c>
      <c r="M18" s="17">
        <v>2</v>
      </c>
      <c r="N18" s="24">
        <f t="shared" si="0"/>
        <v>657</v>
      </c>
      <c r="O18" s="45">
        <f t="shared" si="1"/>
        <v>0.13721804511278196</v>
      </c>
    </row>
    <row r="19" spans="1:15" ht="19.5" customHeight="1">
      <c r="A19" s="44" t="s">
        <v>22</v>
      </c>
      <c r="B19" s="16">
        <v>3</v>
      </c>
      <c r="C19" s="16">
        <v>0</v>
      </c>
      <c r="D19" s="16">
        <v>39</v>
      </c>
      <c r="E19" s="16">
        <v>11</v>
      </c>
      <c r="F19" s="16">
        <v>19</v>
      </c>
      <c r="G19" s="16">
        <v>2</v>
      </c>
      <c r="H19" s="16">
        <v>20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94</v>
      </c>
      <c r="O19" s="45">
        <f t="shared" si="1"/>
        <v>0.019632414369256473</v>
      </c>
    </row>
    <row r="20" spans="1:15" ht="19.5" customHeight="1">
      <c r="A20" s="44" t="s">
        <v>23</v>
      </c>
      <c r="B20" s="16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2</v>
      </c>
      <c r="O20" s="45">
        <f t="shared" si="1"/>
        <v>0.0004177109440267335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42</v>
      </c>
      <c r="C22" s="34">
        <f t="shared" si="2"/>
        <v>37</v>
      </c>
      <c r="D22" s="34">
        <f t="shared" si="2"/>
        <v>1307</v>
      </c>
      <c r="E22" s="34">
        <f t="shared" si="2"/>
        <v>494</v>
      </c>
      <c r="F22" s="34">
        <f t="shared" si="2"/>
        <v>208</v>
      </c>
      <c r="G22" s="34">
        <f t="shared" si="2"/>
        <v>217</v>
      </c>
      <c r="H22" s="34">
        <f t="shared" si="2"/>
        <v>1809</v>
      </c>
      <c r="I22" s="34">
        <f t="shared" si="2"/>
        <v>455</v>
      </c>
      <c r="J22" s="34">
        <f>SUM(J10:J21)</f>
        <v>45</v>
      </c>
      <c r="K22" s="34">
        <f t="shared" si="2"/>
        <v>144</v>
      </c>
      <c r="L22" s="34">
        <f t="shared" si="2"/>
        <v>15</v>
      </c>
      <c r="M22" s="34">
        <f t="shared" si="2"/>
        <v>15</v>
      </c>
      <c r="N22" s="34">
        <f t="shared" si="0"/>
        <v>4788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8</v>
      </c>
      <c r="D13" s="16">
        <v>3</v>
      </c>
      <c r="E13" s="16">
        <v>2</v>
      </c>
      <c r="F13" s="16">
        <v>0</v>
      </c>
      <c r="G13" s="16">
        <v>2</v>
      </c>
      <c r="H13" s="16">
        <v>35</v>
      </c>
      <c r="I13" s="16">
        <v>0</v>
      </c>
      <c r="J13" s="16">
        <v>0</v>
      </c>
      <c r="K13" s="16">
        <v>0</v>
      </c>
      <c r="L13" s="16">
        <v>2</v>
      </c>
      <c r="M13" s="17">
        <v>0</v>
      </c>
      <c r="N13" s="24">
        <f aca="true" t="shared" si="0" ref="N13:N22">SUM(B13:M13)</f>
        <v>53</v>
      </c>
      <c r="O13" s="45">
        <f>+N13/$N$22</f>
        <v>0.01020408163265306</v>
      </c>
    </row>
    <row r="14" spans="1:15" ht="19.5" customHeight="1">
      <c r="A14" s="44" t="s">
        <v>17</v>
      </c>
      <c r="B14" s="16">
        <v>2</v>
      </c>
      <c r="C14" s="16">
        <v>3</v>
      </c>
      <c r="D14" s="16">
        <v>68</v>
      </c>
      <c r="E14" s="16">
        <v>36</v>
      </c>
      <c r="F14" s="16">
        <v>9</v>
      </c>
      <c r="G14" s="16">
        <v>19</v>
      </c>
      <c r="H14" s="16">
        <v>139</v>
      </c>
      <c r="I14" s="16">
        <v>21</v>
      </c>
      <c r="J14" s="16">
        <v>1</v>
      </c>
      <c r="K14" s="16">
        <v>6</v>
      </c>
      <c r="L14" s="16">
        <v>3</v>
      </c>
      <c r="M14" s="17">
        <v>1</v>
      </c>
      <c r="N14" s="24">
        <f t="shared" si="0"/>
        <v>308</v>
      </c>
      <c r="O14" s="45">
        <f aca="true" t="shared" si="1" ref="O14:O21">+N14/$N$22</f>
        <v>0.05929919137466307</v>
      </c>
    </row>
    <row r="15" spans="1:15" ht="19.5" customHeight="1">
      <c r="A15" s="44" t="s">
        <v>18</v>
      </c>
      <c r="B15" s="16">
        <v>2</v>
      </c>
      <c r="C15" s="16">
        <v>13</v>
      </c>
      <c r="D15" s="16">
        <v>262</v>
      </c>
      <c r="E15" s="16">
        <v>77</v>
      </c>
      <c r="F15" s="16">
        <v>35</v>
      </c>
      <c r="G15" s="16">
        <v>53</v>
      </c>
      <c r="H15" s="16">
        <v>354</v>
      </c>
      <c r="I15" s="16">
        <v>66</v>
      </c>
      <c r="J15" s="16">
        <v>2</v>
      </c>
      <c r="K15" s="16">
        <v>23</v>
      </c>
      <c r="L15" s="16">
        <v>5</v>
      </c>
      <c r="M15" s="17">
        <v>1</v>
      </c>
      <c r="N15" s="24">
        <f t="shared" si="0"/>
        <v>893</v>
      </c>
      <c r="O15" s="45">
        <f t="shared" si="1"/>
        <v>0.1719291490180978</v>
      </c>
    </row>
    <row r="16" spans="1:15" ht="19.5" customHeight="1">
      <c r="A16" s="44" t="s">
        <v>19</v>
      </c>
      <c r="B16" s="16">
        <v>3</v>
      </c>
      <c r="C16" s="16">
        <v>11</v>
      </c>
      <c r="D16" s="16">
        <v>263</v>
      </c>
      <c r="E16" s="16">
        <v>77</v>
      </c>
      <c r="F16" s="16">
        <v>51</v>
      </c>
      <c r="G16" s="16">
        <v>111</v>
      </c>
      <c r="H16" s="16">
        <v>600</v>
      </c>
      <c r="I16" s="16">
        <v>156</v>
      </c>
      <c r="J16" s="16">
        <v>10</v>
      </c>
      <c r="K16" s="16">
        <v>20</v>
      </c>
      <c r="L16" s="16">
        <v>7</v>
      </c>
      <c r="M16" s="17">
        <v>4</v>
      </c>
      <c r="N16" s="24">
        <f t="shared" si="0"/>
        <v>1313</v>
      </c>
      <c r="O16" s="45">
        <f t="shared" si="1"/>
        <v>0.2527916827108202</v>
      </c>
    </row>
    <row r="17" spans="1:15" ht="19.5" customHeight="1">
      <c r="A17" s="44" t="s">
        <v>20</v>
      </c>
      <c r="B17" s="16">
        <v>1</v>
      </c>
      <c r="C17" s="16">
        <v>18</v>
      </c>
      <c r="D17" s="16">
        <v>166</v>
      </c>
      <c r="E17" s="16">
        <v>45</v>
      </c>
      <c r="F17" s="16">
        <v>39</v>
      </c>
      <c r="G17" s="16">
        <v>100</v>
      </c>
      <c r="H17" s="16">
        <v>816</v>
      </c>
      <c r="I17" s="16">
        <v>280</v>
      </c>
      <c r="J17" s="16">
        <v>53</v>
      </c>
      <c r="K17" s="16">
        <v>59</v>
      </c>
      <c r="L17" s="16">
        <v>7</v>
      </c>
      <c r="M17" s="17">
        <v>4</v>
      </c>
      <c r="N17" s="24">
        <f t="shared" si="0"/>
        <v>1588</v>
      </c>
      <c r="O17" s="45">
        <f t="shared" si="1"/>
        <v>0.3057373892953408</v>
      </c>
    </row>
    <row r="18" spans="1:15" ht="19.5" customHeight="1">
      <c r="A18" s="44" t="s">
        <v>21</v>
      </c>
      <c r="B18" s="16">
        <v>3</v>
      </c>
      <c r="C18" s="16">
        <v>7</v>
      </c>
      <c r="D18" s="16">
        <v>82</v>
      </c>
      <c r="E18" s="16">
        <v>19</v>
      </c>
      <c r="F18" s="16">
        <v>33</v>
      </c>
      <c r="G18" s="16">
        <v>70</v>
      </c>
      <c r="H18" s="16">
        <v>491</v>
      </c>
      <c r="I18" s="16">
        <v>120</v>
      </c>
      <c r="J18" s="16">
        <v>3</v>
      </c>
      <c r="K18" s="16">
        <v>3</v>
      </c>
      <c r="L18" s="16">
        <v>3</v>
      </c>
      <c r="M18" s="17">
        <v>3</v>
      </c>
      <c r="N18" s="24">
        <f t="shared" si="0"/>
        <v>837</v>
      </c>
      <c r="O18" s="45">
        <f t="shared" si="1"/>
        <v>0.16114747785906816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25</v>
      </c>
      <c r="E19" s="16">
        <v>7</v>
      </c>
      <c r="F19" s="16">
        <v>14</v>
      </c>
      <c r="G19" s="16">
        <v>47</v>
      </c>
      <c r="H19" s="16">
        <v>83</v>
      </c>
      <c r="I19" s="16">
        <v>18</v>
      </c>
      <c r="J19" s="16">
        <v>0</v>
      </c>
      <c r="K19" s="16">
        <v>0</v>
      </c>
      <c r="L19" s="16">
        <v>2</v>
      </c>
      <c r="M19" s="17">
        <v>0</v>
      </c>
      <c r="N19" s="24">
        <f t="shared" si="0"/>
        <v>196</v>
      </c>
      <c r="O19" s="45">
        <f t="shared" si="1"/>
        <v>0.03773584905660377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0</v>
      </c>
      <c r="F20" s="16">
        <v>2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6</v>
      </c>
      <c r="O20" s="45">
        <f t="shared" si="1"/>
        <v>0.0011551790527531767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12</v>
      </c>
      <c r="C22" s="34">
        <f t="shared" si="2"/>
        <v>60</v>
      </c>
      <c r="D22" s="34">
        <f t="shared" si="2"/>
        <v>870</v>
      </c>
      <c r="E22" s="34">
        <f t="shared" si="2"/>
        <v>263</v>
      </c>
      <c r="F22" s="34">
        <f t="shared" si="2"/>
        <v>183</v>
      </c>
      <c r="G22" s="34">
        <f t="shared" si="2"/>
        <v>402</v>
      </c>
      <c r="H22" s="34">
        <f t="shared" si="2"/>
        <v>2521</v>
      </c>
      <c r="I22" s="34">
        <f t="shared" si="2"/>
        <v>661</v>
      </c>
      <c r="J22" s="34">
        <f>SUM(J10:J21)</f>
        <v>69</v>
      </c>
      <c r="K22" s="34">
        <f t="shared" si="2"/>
        <v>111</v>
      </c>
      <c r="L22" s="34">
        <f t="shared" si="2"/>
        <v>29</v>
      </c>
      <c r="M22" s="34">
        <f t="shared" si="2"/>
        <v>13</v>
      </c>
      <c r="N22" s="34">
        <f t="shared" si="0"/>
        <v>5194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4</v>
      </c>
      <c r="C13" s="16">
        <v>2</v>
      </c>
      <c r="D13" s="16">
        <v>2</v>
      </c>
      <c r="E13" s="16">
        <v>0</v>
      </c>
      <c r="F13" s="16">
        <v>0</v>
      </c>
      <c r="G13" s="16">
        <v>8</v>
      </c>
      <c r="H13" s="16">
        <v>114</v>
      </c>
      <c r="I13" s="16">
        <v>5</v>
      </c>
      <c r="J13" s="16">
        <v>8</v>
      </c>
      <c r="K13" s="16">
        <v>3</v>
      </c>
      <c r="L13" s="16">
        <v>14</v>
      </c>
      <c r="M13" s="17">
        <v>0</v>
      </c>
      <c r="N13" s="24">
        <f aca="true" t="shared" si="0" ref="N13:N22">SUM(B13:M13)</f>
        <v>160</v>
      </c>
      <c r="O13" s="45">
        <f>+N13/$N$22</f>
        <v>0.03889158969372873</v>
      </c>
    </row>
    <row r="14" spans="1:15" ht="19.5" customHeight="1">
      <c r="A14" s="44" t="s">
        <v>17</v>
      </c>
      <c r="B14" s="16">
        <v>4</v>
      </c>
      <c r="C14" s="16">
        <v>4</v>
      </c>
      <c r="D14" s="16">
        <v>38</v>
      </c>
      <c r="E14" s="16">
        <v>60</v>
      </c>
      <c r="F14" s="16">
        <v>3</v>
      </c>
      <c r="G14" s="16">
        <v>28</v>
      </c>
      <c r="H14" s="16">
        <v>213</v>
      </c>
      <c r="I14" s="16">
        <v>18</v>
      </c>
      <c r="J14" s="16">
        <v>6</v>
      </c>
      <c r="K14" s="16">
        <v>0</v>
      </c>
      <c r="L14" s="16">
        <v>0</v>
      </c>
      <c r="M14" s="17">
        <v>1</v>
      </c>
      <c r="N14" s="24">
        <f t="shared" si="0"/>
        <v>375</v>
      </c>
      <c r="O14" s="45">
        <f aca="true" t="shared" si="1" ref="O14:O21">+N14/$N$22</f>
        <v>0.09115216334467671</v>
      </c>
    </row>
    <row r="15" spans="1:15" ht="19.5" customHeight="1">
      <c r="A15" s="44" t="s">
        <v>18</v>
      </c>
      <c r="B15" s="16">
        <v>3</v>
      </c>
      <c r="C15" s="16">
        <v>5</v>
      </c>
      <c r="D15" s="16">
        <v>200</v>
      </c>
      <c r="E15" s="16">
        <v>136</v>
      </c>
      <c r="F15" s="16">
        <v>27</v>
      </c>
      <c r="G15" s="16">
        <v>41</v>
      </c>
      <c r="H15" s="16">
        <v>141</v>
      </c>
      <c r="I15" s="16">
        <v>33</v>
      </c>
      <c r="J15" s="16">
        <v>3</v>
      </c>
      <c r="K15" s="16">
        <v>1</v>
      </c>
      <c r="L15" s="16">
        <v>0</v>
      </c>
      <c r="M15" s="17">
        <v>1</v>
      </c>
      <c r="N15" s="24">
        <f t="shared" si="0"/>
        <v>591</v>
      </c>
      <c r="O15" s="45">
        <f t="shared" si="1"/>
        <v>0.1436558094312105</v>
      </c>
    </row>
    <row r="16" spans="1:15" ht="19.5" customHeight="1">
      <c r="A16" s="44" t="s">
        <v>19</v>
      </c>
      <c r="B16" s="16">
        <v>6</v>
      </c>
      <c r="C16" s="16">
        <v>13</v>
      </c>
      <c r="D16" s="16">
        <v>250</v>
      </c>
      <c r="E16" s="16">
        <v>85</v>
      </c>
      <c r="F16" s="16">
        <v>57</v>
      </c>
      <c r="G16" s="16">
        <v>94</v>
      </c>
      <c r="H16" s="16">
        <v>431</v>
      </c>
      <c r="I16" s="16">
        <v>129</v>
      </c>
      <c r="J16" s="16">
        <v>20</v>
      </c>
      <c r="K16" s="16">
        <v>61</v>
      </c>
      <c r="L16" s="16">
        <v>7</v>
      </c>
      <c r="M16" s="17">
        <v>2</v>
      </c>
      <c r="N16" s="24">
        <f t="shared" si="0"/>
        <v>1155</v>
      </c>
      <c r="O16" s="45">
        <f t="shared" si="1"/>
        <v>0.2807486631016043</v>
      </c>
    </row>
    <row r="17" spans="1:15" ht="19.5" customHeight="1">
      <c r="A17" s="44" t="s">
        <v>20</v>
      </c>
      <c r="B17" s="16">
        <v>5</v>
      </c>
      <c r="C17" s="16">
        <v>13</v>
      </c>
      <c r="D17" s="16">
        <v>150</v>
      </c>
      <c r="E17" s="16">
        <v>42</v>
      </c>
      <c r="F17" s="16">
        <v>50</v>
      </c>
      <c r="G17" s="16">
        <v>72</v>
      </c>
      <c r="H17" s="16">
        <v>275</v>
      </c>
      <c r="I17" s="16">
        <v>105</v>
      </c>
      <c r="J17" s="16">
        <v>37</v>
      </c>
      <c r="K17" s="16">
        <v>85</v>
      </c>
      <c r="L17" s="16">
        <v>22</v>
      </c>
      <c r="M17" s="17">
        <v>13</v>
      </c>
      <c r="N17" s="24">
        <f t="shared" si="0"/>
        <v>869</v>
      </c>
      <c r="O17" s="45">
        <f t="shared" si="1"/>
        <v>0.21122994652406418</v>
      </c>
    </row>
    <row r="18" spans="1:15" ht="19.5" customHeight="1">
      <c r="A18" s="44" t="s">
        <v>21</v>
      </c>
      <c r="B18" s="16">
        <v>4</v>
      </c>
      <c r="C18" s="16">
        <v>8</v>
      </c>
      <c r="D18" s="16">
        <v>142</v>
      </c>
      <c r="E18" s="16">
        <v>36</v>
      </c>
      <c r="F18" s="16">
        <v>44</v>
      </c>
      <c r="G18" s="16">
        <v>65</v>
      </c>
      <c r="H18" s="16">
        <v>318</v>
      </c>
      <c r="I18" s="16">
        <v>92</v>
      </c>
      <c r="J18" s="16">
        <v>27</v>
      </c>
      <c r="K18" s="16">
        <v>68</v>
      </c>
      <c r="L18" s="16">
        <v>21</v>
      </c>
      <c r="M18" s="17">
        <v>6</v>
      </c>
      <c r="N18" s="24">
        <f t="shared" si="0"/>
        <v>831</v>
      </c>
      <c r="O18" s="45">
        <f t="shared" si="1"/>
        <v>0.2019931939718036</v>
      </c>
    </row>
    <row r="19" spans="1:15" ht="19.5" customHeight="1">
      <c r="A19" s="44" t="s">
        <v>22</v>
      </c>
      <c r="B19" s="16">
        <v>0</v>
      </c>
      <c r="C19" s="16">
        <v>5</v>
      </c>
      <c r="D19" s="16">
        <v>30</v>
      </c>
      <c r="E19" s="16">
        <v>6</v>
      </c>
      <c r="F19" s="16">
        <v>7</v>
      </c>
      <c r="G19" s="16">
        <v>10</v>
      </c>
      <c r="H19" s="16">
        <v>39</v>
      </c>
      <c r="I19" s="16">
        <v>2</v>
      </c>
      <c r="J19" s="16">
        <v>0</v>
      </c>
      <c r="K19" s="16">
        <v>1</v>
      </c>
      <c r="L19" s="16">
        <v>1</v>
      </c>
      <c r="M19" s="17">
        <v>0</v>
      </c>
      <c r="N19" s="24">
        <f t="shared" si="0"/>
        <v>101</v>
      </c>
      <c r="O19" s="45">
        <f t="shared" si="1"/>
        <v>0.024550315994166263</v>
      </c>
    </row>
    <row r="20" spans="1:15" ht="19.5" customHeight="1">
      <c r="A20" s="44" t="s">
        <v>23</v>
      </c>
      <c r="B20" s="16">
        <v>1</v>
      </c>
      <c r="C20" s="16">
        <v>1</v>
      </c>
      <c r="D20" s="16">
        <v>12</v>
      </c>
      <c r="E20" s="16">
        <v>7</v>
      </c>
      <c r="F20" s="16">
        <v>9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1</v>
      </c>
      <c r="M20" s="17">
        <v>0</v>
      </c>
      <c r="N20" s="24">
        <f t="shared" si="0"/>
        <v>32</v>
      </c>
      <c r="O20" s="45">
        <f t="shared" si="1"/>
        <v>0.007778317938745746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27</v>
      </c>
      <c r="C22" s="34">
        <f t="shared" si="2"/>
        <v>51</v>
      </c>
      <c r="D22" s="34">
        <f t="shared" si="2"/>
        <v>824</v>
      </c>
      <c r="E22" s="34">
        <f t="shared" si="2"/>
        <v>372</v>
      </c>
      <c r="F22" s="34">
        <f t="shared" si="2"/>
        <v>197</v>
      </c>
      <c r="G22" s="34">
        <f t="shared" si="2"/>
        <v>318</v>
      </c>
      <c r="H22" s="34">
        <f t="shared" si="2"/>
        <v>1532</v>
      </c>
      <c r="I22" s="34">
        <f t="shared" si="2"/>
        <v>384</v>
      </c>
      <c r="J22" s="34">
        <f>SUM(J10:J21)</f>
        <v>101</v>
      </c>
      <c r="K22" s="34">
        <f t="shared" si="2"/>
        <v>219</v>
      </c>
      <c r="L22" s="34">
        <f t="shared" si="2"/>
        <v>66</v>
      </c>
      <c r="M22" s="34">
        <f t="shared" si="2"/>
        <v>23</v>
      </c>
      <c r="N22" s="34">
        <f t="shared" si="0"/>
        <v>4114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2</v>
      </c>
      <c r="C13" s="16">
        <v>0</v>
      </c>
      <c r="D13" s="16">
        <v>0</v>
      </c>
      <c r="E13" s="16">
        <v>6</v>
      </c>
      <c r="F13" s="16">
        <v>25</v>
      </c>
      <c r="G13" s="16">
        <v>16</v>
      </c>
      <c r="H13" s="16">
        <v>44</v>
      </c>
      <c r="I13" s="16">
        <v>4</v>
      </c>
      <c r="J13" s="16">
        <v>3</v>
      </c>
      <c r="K13" s="16">
        <v>1</v>
      </c>
      <c r="L13" s="16">
        <v>4</v>
      </c>
      <c r="M13" s="17">
        <v>1</v>
      </c>
      <c r="N13" s="24">
        <f aca="true" t="shared" si="0" ref="N13:N22">SUM(B13:M13)</f>
        <v>106</v>
      </c>
      <c r="O13" s="45">
        <f>+N13/$N$22</f>
        <v>0.020225147872543408</v>
      </c>
    </row>
    <row r="14" spans="1:15" ht="19.5" customHeight="1">
      <c r="A14" s="44" t="s">
        <v>17</v>
      </c>
      <c r="B14" s="16">
        <v>0</v>
      </c>
      <c r="C14" s="16">
        <v>7</v>
      </c>
      <c r="D14" s="16">
        <v>120</v>
      </c>
      <c r="E14" s="16">
        <v>51</v>
      </c>
      <c r="F14" s="16">
        <v>16</v>
      </c>
      <c r="G14" s="16">
        <v>54</v>
      </c>
      <c r="H14" s="16">
        <v>112</v>
      </c>
      <c r="I14" s="16">
        <v>18</v>
      </c>
      <c r="J14" s="16">
        <v>3</v>
      </c>
      <c r="K14" s="16">
        <v>2</v>
      </c>
      <c r="L14" s="16">
        <v>4</v>
      </c>
      <c r="M14" s="17">
        <v>2</v>
      </c>
      <c r="N14" s="24">
        <f t="shared" si="0"/>
        <v>389</v>
      </c>
      <c r="O14" s="45">
        <f aca="true" t="shared" si="1" ref="O14:O21">+N14/$N$22</f>
        <v>0.07422247662659798</v>
      </c>
    </row>
    <row r="15" spans="1:15" ht="19.5" customHeight="1">
      <c r="A15" s="44" t="s">
        <v>18</v>
      </c>
      <c r="B15" s="16">
        <v>3</v>
      </c>
      <c r="C15" s="16">
        <v>15</v>
      </c>
      <c r="D15" s="16">
        <v>308</v>
      </c>
      <c r="E15" s="16">
        <v>100</v>
      </c>
      <c r="F15" s="16">
        <v>30</v>
      </c>
      <c r="G15" s="16">
        <v>124</v>
      </c>
      <c r="H15" s="16">
        <v>225</v>
      </c>
      <c r="I15" s="16">
        <v>64</v>
      </c>
      <c r="J15" s="16">
        <v>14</v>
      </c>
      <c r="K15" s="16">
        <v>5</v>
      </c>
      <c r="L15" s="16">
        <v>4</v>
      </c>
      <c r="M15" s="17">
        <v>3</v>
      </c>
      <c r="N15" s="24">
        <f t="shared" si="0"/>
        <v>895</v>
      </c>
      <c r="O15" s="45">
        <f t="shared" si="1"/>
        <v>0.17076893722572029</v>
      </c>
    </row>
    <row r="16" spans="1:15" ht="19.5" customHeight="1">
      <c r="A16" s="44" t="s">
        <v>19</v>
      </c>
      <c r="B16" s="16">
        <v>3</v>
      </c>
      <c r="C16" s="16">
        <v>13</v>
      </c>
      <c r="D16" s="16">
        <v>273</v>
      </c>
      <c r="E16" s="16">
        <v>65</v>
      </c>
      <c r="F16" s="16">
        <v>66</v>
      </c>
      <c r="G16" s="16">
        <v>102</v>
      </c>
      <c r="H16" s="16">
        <v>450</v>
      </c>
      <c r="I16" s="16">
        <v>147</v>
      </c>
      <c r="J16" s="16">
        <v>47</v>
      </c>
      <c r="K16" s="16">
        <v>36</v>
      </c>
      <c r="L16" s="16">
        <v>18</v>
      </c>
      <c r="M16" s="17">
        <v>5</v>
      </c>
      <c r="N16" s="24">
        <f t="shared" si="0"/>
        <v>1225</v>
      </c>
      <c r="O16" s="45">
        <f t="shared" si="1"/>
        <v>0.23373402022514786</v>
      </c>
    </row>
    <row r="17" spans="1:15" ht="19.5" customHeight="1">
      <c r="A17" s="44" t="s">
        <v>20</v>
      </c>
      <c r="B17" s="16">
        <v>4</v>
      </c>
      <c r="C17" s="16">
        <v>18</v>
      </c>
      <c r="D17" s="16">
        <v>169</v>
      </c>
      <c r="E17" s="16">
        <v>37</v>
      </c>
      <c r="F17" s="16">
        <v>51</v>
      </c>
      <c r="G17" s="16">
        <v>106</v>
      </c>
      <c r="H17" s="16">
        <v>444</v>
      </c>
      <c r="I17" s="16">
        <v>238</v>
      </c>
      <c r="J17" s="16">
        <v>45</v>
      </c>
      <c r="K17" s="16">
        <v>47</v>
      </c>
      <c r="L17" s="16">
        <v>8</v>
      </c>
      <c r="M17" s="17">
        <v>5</v>
      </c>
      <c r="N17" s="24">
        <f t="shared" si="0"/>
        <v>1172</v>
      </c>
      <c r="O17" s="45">
        <f t="shared" si="1"/>
        <v>0.22362144628887617</v>
      </c>
    </row>
    <row r="18" spans="1:15" ht="19.5" customHeight="1">
      <c r="A18" s="44" t="s">
        <v>21</v>
      </c>
      <c r="B18" s="16">
        <v>3</v>
      </c>
      <c r="C18" s="16">
        <v>8</v>
      </c>
      <c r="D18" s="16">
        <v>103</v>
      </c>
      <c r="E18" s="16">
        <v>27</v>
      </c>
      <c r="F18" s="16">
        <v>46</v>
      </c>
      <c r="G18" s="16">
        <v>55</v>
      </c>
      <c r="H18" s="16">
        <v>447</v>
      </c>
      <c r="I18" s="16">
        <v>193</v>
      </c>
      <c r="J18" s="16">
        <v>30</v>
      </c>
      <c r="K18" s="16">
        <v>19</v>
      </c>
      <c r="L18" s="16">
        <v>16</v>
      </c>
      <c r="M18" s="17">
        <v>5</v>
      </c>
      <c r="N18" s="24">
        <f t="shared" si="0"/>
        <v>952</v>
      </c>
      <c r="O18" s="45">
        <f t="shared" si="1"/>
        <v>0.18164472428925776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54</v>
      </c>
      <c r="E19" s="16">
        <v>14</v>
      </c>
      <c r="F19" s="16">
        <v>29</v>
      </c>
      <c r="G19" s="16">
        <v>33</v>
      </c>
      <c r="H19" s="16">
        <v>278</v>
      </c>
      <c r="I19" s="16">
        <v>35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444</v>
      </c>
      <c r="O19" s="45">
        <f t="shared" si="1"/>
        <v>0.08471665712650257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56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58</v>
      </c>
      <c r="O20" s="45">
        <f t="shared" si="1"/>
        <v>0.01106659034535394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15</v>
      </c>
      <c r="C22" s="34">
        <f t="shared" si="2"/>
        <v>62</v>
      </c>
      <c r="D22" s="34">
        <f t="shared" si="2"/>
        <v>1028</v>
      </c>
      <c r="E22" s="34">
        <f t="shared" si="2"/>
        <v>300</v>
      </c>
      <c r="F22" s="34">
        <f t="shared" si="2"/>
        <v>263</v>
      </c>
      <c r="G22" s="34">
        <f t="shared" si="2"/>
        <v>490</v>
      </c>
      <c r="H22" s="34">
        <f t="shared" si="2"/>
        <v>2056</v>
      </c>
      <c r="I22" s="34">
        <f t="shared" si="2"/>
        <v>700</v>
      </c>
      <c r="J22" s="34">
        <f>SUM(J10:J21)</f>
        <v>142</v>
      </c>
      <c r="K22" s="34">
        <f t="shared" si="2"/>
        <v>110</v>
      </c>
      <c r="L22" s="34">
        <f t="shared" si="2"/>
        <v>54</v>
      </c>
      <c r="M22" s="34">
        <f t="shared" si="2"/>
        <v>21</v>
      </c>
      <c r="N22" s="34">
        <f t="shared" si="0"/>
        <v>5241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1</v>
      </c>
      <c r="C13" s="16">
        <v>0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24">
        <f aca="true" t="shared" si="0" ref="N13:N22">SUM(B13:M13)</f>
        <v>3</v>
      </c>
      <c r="O13" s="45">
        <f>+N13/$N$22</f>
        <v>0.0005767012687427913</v>
      </c>
    </row>
    <row r="14" spans="1:15" ht="19.5" customHeight="1">
      <c r="A14" s="44" t="s">
        <v>17</v>
      </c>
      <c r="B14" s="16">
        <v>0</v>
      </c>
      <c r="C14" s="16">
        <v>2</v>
      </c>
      <c r="D14" s="16">
        <v>47</v>
      </c>
      <c r="E14" s="16">
        <v>36</v>
      </c>
      <c r="F14" s="16">
        <v>3</v>
      </c>
      <c r="G14" s="16">
        <v>16</v>
      </c>
      <c r="H14" s="16">
        <v>92</v>
      </c>
      <c r="I14" s="16">
        <v>5</v>
      </c>
      <c r="J14" s="16">
        <v>2</v>
      </c>
      <c r="K14" s="16">
        <v>0</v>
      </c>
      <c r="L14" s="16">
        <v>13</v>
      </c>
      <c r="M14" s="17">
        <v>2</v>
      </c>
      <c r="N14" s="24">
        <f t="shared" si="0"/>
        <v>218</v>
      </c>
      <c r="O14" s="45">
        <f aca="true" t="shared" si="1" ref="O14:O21">+N14/$N$22</f>
        <v>0.041906958861976165</v>
      </c>
    </row>
    <row r="15" spans="1:15" ht="19.5" customHeight="1">
      <c r="A15" s="44" t="s">
        <v>18</v>
      </c>
      <c r="B15" s="16">
        <v>0</v>
      </c>
      <c r="C15" s="16">
        <v>9</v>
      </c>
      <c r="D15" s="16">
        <v>338</v>
      </c>
      <c r="E15" s="16">
        <v>123</v>
      </c>
      <c r="F15" s="16">
        <v>31</v>
      </c>
      <c r="G15" s="16">
        <v>78</v>
      </c>
      <c r="H15" s="16">
        <v>258</v>
      </c>
      <c r="I15" s="16">
        <v>59</v>
      </c>
      <c r="J15" s="16">
        <v>7</v>
      </c>
      <c r="K15" s="16">
        <v>11</v>
      </c>
      <c r="L15" s="16">
        <v>21</v>
      </c>
      <c r="M15" s="17">
        <v>3</v>
      </c>
      <c r="N15" s="24">
        <f t="shared" si="0"/>
        <v>938</v>
      </c>
      <c r="O15" s="45">
        <f t="shared" si="1"/>
        <v>0.18031526336024606</v>
      </c>
    </row>
    <row r="16" spans="1:15" ht="19.5" customHeight="1">
      <c r="A16" s="44" t="s">
        <v>19</v>
      </c>
      <c r="B16" s="16">
        <v>1</v>
      </c>
      <c r="C16" s="16">
        <v>18</v>
      </c>
      <c r="D16" s="16">
        <v>348</v>
      </c>
      <c r="E16" s="16">
        <v>132</v>
      </c>
      <c r="F16" s="16">
        <v>71</v>
      </c>
      <c r="G16" s="16">
        <v>105</v>
      </c>
      <c r="H16" s="16">
        <v>373</v>
      </c>
      <c r="I16" s="16">
        <v>165</v>
      </c>
      <c r="J16" s="16">
        <v>41</v>
      </c>
      <c r="K16" s="16">
        <v>45</v>
      </c>
      <c r="L16" s="16">
        <v>32</v>
      </c>
      <c r="M16" s="17">
        <v>20</v>
      </c>
      <c r="N16" s="24">
        <f t="shared" si="0"/>
        <v>1351</v>
      </c>
      <c r="O16" s="45">
        <f t="shared" si="1"/>
        <v>0.25970780469050364</v>
      </c>
    </row>
    <row r="17" spans="1:15" ht="19.5" customHeight="1">
      <c r="A17" s="44" t="s">
        <v>20</v>
      </c>
      <c r="B17" s="16">
        <v>0</v>
      </c>
      <c r="C17" s="16">
        <v>11</v>
      </c>
      <c r="D17" s="16">
        <v>163</v>
      </c>
      <c r="E17" s="16">
        <v>101</v>
      </c>
      <c r="F17" s="16">
        <v>38</v>
      </c>
      <c r="G17" s="16">
        <v>91</v>
      </c>
      <c r="H17" s="16">
        <v>468</v>
      </c>
      <c r="I17" s="16">
        <v>182</v>
      </c>
      <c r="J17" s="16">
        <v>72</v>
      </c>
      <c r="K17" s="16">
        <v>193</v>
      </c>
      <c r="L17" s="16">
        <v>81</v>
      </c>
      <c r="M17" s="17">
        <v>30</v>
      </c>
      <c r="N17" s="24">
        <f t="shared" si="0"/>
        <v>1430</v>
      </c>
      <c r="O17" s="45">
        <f t="shared" si="1"/>
        <v>0.2748942714340638</v>
      </c>
    </row>
    <row r="18" spans="1:15" ht="19.5" customHeight="1">
      <c r="A18" s="44" t="s">
        <v>21</v>
      </c>
      <c r="B18" s="16">
        <v>1</v>
      </c>
      <c r="C18" s="16">
        <v>7</v>
      </c>
      <c r="D18" s="16">
        <v>159</v>
      </c>
      <c r="E18" s="16">
        <v>55</v>
      </c>
      <c r="F18" s="16">
        <v>26</v>
      </c>
      <c r="G18" s="16">
        <v>65</v>
      </c>
      <c r="H18" s="16">
        <v>343</v>
      </c>
      <c r="I18" s="16">
        <v>76</v>
      </c>
      <c r="J18" s="16">
        <v>14</v>
      </c>
      <c r="K18" s="16">
        <v>25</v>
      </c>
      <c r="L18" s="16">
        <v>23</v>
      </c>
      <c r="M18" s="17">
        <v>8</v>
      </c>
      <c r="N18" s="24">
        <f t="shared" si="0"/>
        <v>802</v>
      </c>
      <c r="O18" s="45">
        <f t="shared" si="1"/>
        <v>0.15417147251057287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114</v>
      </c>
      <c r="E19" s="16">
        <v>30</v>
      </c>
      <c r="F19" s="16">
        <v>33</v>
      </c>
      <c r="G19" s="16">
        <v>43</v>
      </c>
      <c r="H19" s="16">
        <v>164</v>
      </c>
      <c r="I19" s="16">
        <v>33</v>
      </c>
      <c r="J19" s="16">
        <v>0</v>
      </c>
      <c r="K19" s="16">
        <v>0</v>
      </c>
      <c r="L19" s="16">
        <v>4</v>
      </c>
      <c r="M19" s="17">
        <v>0</v>
      </c>
      <c r="N19" s="24">
        <f t="shared" si="0"/>
        <v>422</v>
      </c>
      <c r="O19" s="45">
        <f t="shared" si="1"/>
        <v>0.08112264513648597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11</v>
      </c>
      <c r="E20" s="16">
        <v>2</v>
      </c>
      <c r="F20" s="16">
        <v>0</v>
      </c>
      <c r="G20" s="16">
        <v>5</v>
      </c>
      <c r="H20" s="16">
        <v>20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38</v>
      </c>
      <c r="O20" s="45">
        <f t="shared" si="1"/>
        <v>0.007304882737408689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3</v>
      </c>
      <c r="C22" s="34">
        <f t="shared" si="2"/>
        <v>48</v>
      </c>
      <c r="D22" s="34">
        <f t="shared" si="2"/>
        <v>1180</v>
      </c>
      <c r="E22" s="34">
        <f t="shared" si="2"/>
        <v>479</v>
      </c>
      <c r="F22" s="34">
        <f t="shared" si="2"/>
        <v>202</v>
      </c>
      <c r="G22" s="34">
        <f t="shared" si="2"/>
        <v>405</v>
      </c>
      <c r="H22" s="34">
        <f t="shared" si="2"/>
        <v>1718</v>
      </c>
      <c r="I22" s="34">
        <f t="shared" si="2"/>
        <v>520</v>
      </c>
      <c r="J22" s="34">
        <f>SUM(J10:J21)</f>
        <v>136</v>
      </c>
      <c r="K22" s="34">
        <f t="shared" si="2"/>
        <v>274</v>
      </c>
      <c r="L22" s="34">
        <f t="shared" si="2"/>
        <v>174</v>
      </c>
      <c r="M22" s="34">
        <f t="shared" si="2"/>
        <v>63</v>
      </c>
      <c r="N22" s="34">
        <f t="shared" si="0"/>
        <v>5202</v>
      </c>
      <c r="O22" s="48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9.5" customHeight="1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>SUM(B11:M11)</f>
        <v>0</v>
      </c>
      <c r="O11" s="45">
        <f>+N11/$N$22</f>
        <v>0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0</v>
      </c>
      <c r="D13" s="16">
        <v>3</v>
      </c>
      <c r="E13" s="16">
        <v>27</v>
      </c>
      <c r="F13" s="16">
        <v>0</v>
      </c>
      <c r="G13" s="16">
        <v>3</v>
      </c>
      <c r="H13" s="16">
        <v>42</v>
      </c>
      <c r="I13" s="16">
        <v>3</v>
      </c>
      <c r="J13" s="16">
        <v>0</v>
      </c>
      <c r="K13" s="16">
        <v>0</v>
      </c>
      <c r="L13" s="16">
        <v>6</v>
      </c>
      <c r="M13" s="17">
        <v>3</v>
      </c>
      <c r="N13" s="24">
        <f aca="true" t="shared" si="0" ref="N13:N22">SUM(B13:M13)</f>
        <v>87</v>
      </c>
      <c r="O13" s="45">
        <f>+N13/$N$22</f>
        <v>0.016746871992300287</v>
      </c>
    </row>
    <row r="14" spans="1:15" ht="19.5" customHeight="1">
      <c r="A14" s="44" t="s">
        <v>17</v>
      </c>
      <c r="B14" s="16">
        <v>0</v>
      </c>
      <c r="C14" s="16">
        <v>2</v>
      </c>
      <c r="D14" s="16">
        <v>95</v>
      </c>
      <c r="E14" s="16">
        <v>129</v>
      </c>
      <c r="F14" s="16">
        <v>2</v>
      </c>
      <c r="G14" s="16">
        <v>11</v>
      </c>
      <c r="H14" s="16">
        <v>44</v>
      </c>
      <c r="I14" s="16">
        <v>2</v>
      </c>
      <c r="J14" s="16">
        <v>0</v>
      </c>
      <c r="K14" s="16">
        <v>0</v>
      </c>
      <c r="L14" s="16">
        <v>8</v>
      </c>
      <c r="M14" s="17">
        <v>7</v>
      </c>
      <c r="N14" s="24">
        <f t="shared" si="0"/>
        <v>300</v>
      </c>
      <c r="O14" s="45">
        <f aca="true" t="shared" si="1" ref="O14:O21">+N14/$N$22</f>
        <v>0.05774783445620789</v>
      </c>
    </row>
    <row r="15" spans="1:15" ht="19.5" customHeight="1">
      <c r="A15" s="44" t="s">
        <v>18</v>
      </c>
      <c r="B15" s="16">
        <v>0</v>
      </c>
      <c r="C15" s="16">
        <v>12</v>
      </c>
      <c r="D15" s="16">
        <v>278</v>
      </c>
      <c r="E15" s="16">
        <v>159</v>
      </c>
      <c r="F15" s="16">
        <v>18</v>
      </c>
      <c r="G15" s="16">
        <v>35</v>
      </c>
      <c r="H15" s="16">
        <v>178</v>
      </c>
      <c r="I15" s="16">
        <v>38</v>
      </c>
      <c r="J15" s="16">
        <v>15</v>
      </c>
      <c r="K15" s="16">
        <v>36</v>
      </c>
      <c r="L15" s="16">
        <v>32</v>
      </c>
      <c r="M15" s="17">
        <v>0</v>
      </c>
      <c r="N15" s="24">
        <f t="shared" si="0"/>
        <v>801</v>
      </c>
      <c r="O15" s="45">
        <f t="shared" si="1"/>
        <v>0.15418671799807507</v>
      </c>
    </row>
    <row r="16" spans="1:15" ht="19.5" customHeight="1">
      <c r="A16" s="44" t="s">
        <v>19</v>
      </c>
      <c r="B16" s="16">
        <v>0</v>
      </c>
      <c r="C16" s="16">
        <v>18</v>
      </c>
      <c r="D16" s="16">
        <v>294</v>
      </c>
      <c r="E16" s="16">
        <v>92</v>
      </c>
      <c r="F16" s="16">
        <v>62</v>
      </c>
      <c r="G16" s="16">
        <v>65</v>
      </c>
      <c r="H16" s="16">
        <v>450</v>
      </c>
      <c r="I16" s="16">
        <v>140</v>
      </c>
      <c r="J16" s="16">
        <v>89</v>
      </c>
      <c r="K16" s="16">
        <v>306</v>
      </c>
      <c r="L16" s="16">
        <v>78</v>
      </c>
      <c r="M16" s="17">
        <v>5</v>
      </c>
      <c r="N16" s="24">
        <f t="shared" si="0"/>
        <v>1599</v>
      </c>
      <c r="O16" s="45">
        <f t="shared" si="1"/>
        <v>0.30779595765158807</v>
      </c>
    </row>
    <row r="17" spans="1:15" ht="19.5" customHeight="1">
      <c r="A17" s="44" t="s">
        <v>20</v>
      </c>
      <c r="B17" s="16">
        <v>0</v>
      </c>
      <c r="C17" s="16">
        <v>15</v>
      </c>
      <c r="D17" s="16">
        <v>191</v>
      </c>
      <c r="E17" s="16">
        <v>44</v>
      </c>
      <c r="F17" s="16">
        <v>64</v>
      </c>
      <c r="G17" s="16">
        <v>65</v>
      </c>
      <c r="H17" s="16">
        <v>488</v>
      </c>
      <c r="I17" s="16">
        <v>188</v>
      </c>
      <c r="J17" s="16">
        <v>59</v>
      </c>
      <c r="K17" s="16">
        <v>145</v>
      </c>
      <c r="L17" s="16">
        <v>14</v>
      </c>
      <c r="M17" s="17">
        <v>1</v>
      </c>
      <c r="N17" s="24">
        <f t="shared" si="0"/>
        <v>1274</v>
      </c>
      <c r="O17" s="45">
        <f t="shared" si="1"/>
        <v>0.24523580365736286</v>
      </c>
    </row>
    <row r="18" spans="1:15" ht="19.5" customHeight="1">
      <c r="A18" s="44" t="s">
        <v>21</v>
      </c>
      <c r="B18" s="16">
        <v>0</v>
      </c>
      <c r="C18" s="16">
        <v>4</v>
      </c>
      <c r="D18" s="16">
        <v>120</v>
      </c>
      <c r="E18" s="16">
        <v>26</v>
      </c>
      <c r="F18" s="16">
        <v>56</v>
      </c>
      <c r="G18" s="16">
        <v>68</v>
      </c>
      <c r="H18" s="16">
        <v>401</v>
      </c>
      <c r="I18" s="16">
        <v>178</v>
      </c>
      <c r="J18" s="16">
        <v>80</v>
      </c>
      <c r="K18" s="16">
        <v>60</v>
      </c>
      <c r="L18" s="16">
        <v>11</v>
      </c>
      <c r="M18" s="17">
        <v>2</v>
      </c>
      <c r="N18" s="24">
        <f t="shared" si="0"/>
        <v>1006</v>
      </c>
      <c r="O18" s="45">
        <f t="shared" si="1"/>
        <v>0.19364773820981712</v>
      </c>
    </row>
    <row r="19" spans="1:15" ht="19.5" customHeight="1">
      <c r="A19" s="44" t="s">
        <v>22</v>
      </c>
      <c r="B19" s="16">
        <v>0</v>
      </c>
      <c r="C19" s="16">
        <v>1</v>
      </c>
      <c r="D19" s="16">
        <v>52</v>
      </c>
      <c r="E19" s="16">
        <v>0</v>
      </c>
      <c r="F19" s="16">
        <v>37</v>
      </c>
      <c r="G19" s="16">
        <v>10</v>
      </c>
      <c r="H19" s="16">
        <v>20</v>
      </c>
      <c r="I19" s="16">
        <v>8</v>
      </c>
      <c r="J19" s="16">
        <v>0</v>
      </c>
      <c r="K19" s="16">
        <v>0</v>
      </c>
      <c r="L19" s="16">
        <v>0</v>
      </c>
      <c r="M19" s="17">
        <v>0</v>
      </c>
      <c r="N19" s="24">
        <f t="shared" si="0"/>
        <v>128</v>
      </c>
      <c r="O19" s="45">
        <f t="shared" si="1"/>
        <v>0.0246390760346487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0</v>
      </c>
      <c r="O20" s="45">
        <f t="shared" si="1"/>
        <v>0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 aca="true" t="shared" si="2" ref="B22:M22">SUM(B13:B20)</f>
        <v>0</v>
      </c>
      <c r="C22" s="34">
        <f t="shared" si="2"/>
        <v>52</v>
      </c>
      <c r="D22" s="34">
        <f t="shared" si="2"/>
        <v>1033</v>
      </c>
      <c r="E22" s="34">
        <f t="shared" si="2"/>
        <v>477</v>
      </c>
      <c r="F22" s="34">
        <f t="shared" si="2"/>
        <v>239</v>
      </c>
      <c r="G22" s="34">
        <f t="shared" si="2"/>
        <v>257</v>
      </c>
      <c r="H22" s="34">
        <f t="shared" si="2"/>
        <v>1623</v>
      </c>
      <c r="I22" s="34">
        <f t="shared" si="2"/>
        <v>557</v>
      </c>
      <c r="J22" s="34">
        <f>SUM(J10:J21)</f>
        <v>243</v>
      </c>
      <c r="K22" s="34">
        <f t="shared" si="2"/>
        <v>547</v>
      </c>
      <c r="L22" s="34">
        <f t="shared" si="2"/>
        <v>149</v>
      </c>
      <c r="M22" s="34">
        <f t="shared" si="2"/>
        <v>18</v>
      </c>
      <c r="N22" s="34">
        <f t="shared" si="0"/>
        <v>5195</v>
      </c>
      <c r="O22" s="48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144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146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101" t="s">
        <v>2</v>
      </c>
      <c r="F10" s="101" t="s">
        <v>3</v>
      </c>
      <c r="G10" s="101" t="s">
        <v>4</v>
      </c>
      <c r="H10" s="101" t="s">
        <v>5</v>
      </c>
      <c r="I10" s="101" t="s">
        <v>6</v>
      </c>
      <c r="J10" s="101" t="s">
        <v>7</v>
      </c>
      <c r="K10" s="101" t="s">
        <v>134</v>
      </c>
      <c r="L10" s="101" t="s">
        <v>8</v>
      </c>
      <c r="M10" s="101" t="s">
        <v>9</v>
      </c>
      <c r="N10" s="101" t="s">
        <v>54</v>
      </c>
      <c r="O10" s="101" t="s">
        <v>10</v>
      </c>
      <c r="P10" s="101" t="s">
        <v>11</v>
      </c>
      <c r="Q10" s="101" t="s">
        <v>12</v>
      </c>
      <c r="R10" s="133"/>
      <c r="S10" s="125"/>
    </row>
    <row r="11" spans="1:19" ht="12.75">
      <c r="A11" s="41" t="s">
        <v>13</v>
      </c>
      <c r="B11" s="4"/>
      <c r="C11" s="4"/>
      <c r="D11" s="4"/>
      <c r="E11" s="4"/>
      <c r="F11" s="88"/>
      <c r="G11" s="88">
        <v>8</v>
      </c>
      <c r="H11" s="88">
        <v>5</v>
      </c>
      <c r="I11" s="88"/>
      <c r="J11" s="88">
        <v>4</v>
      </c>
      <c r="K11" s="88">
        <v>3</v>
      </c>
      <c r="L11" s="88"/>
      <c r="M11" s="88">
        <v>2</v>
      </c>
      <c r="N11" s="88"/>
      <c r="O11" s="88"/>
      <c r="P11" s="88">
        <v>2</v>
      </c>
      <c r="Q11" s="88"/>
      <c r="R11" s="4">
        <f>SUM(B11:Q11)</f>
        <v>24</v>
      </c>
      <c r="S11" s="43">
        <f>+R11/$R$23</f>
        <v>0.003454728659853174</v>
      </c>
    </row>
    <row r="12" spans="1:19" ht="12.75">
      <c r="A12" s="44" t="s">
        <v>14</v>
      </c>
      <c r="B12" s="4">
        <v>1</v>
      </c>
      <c r="C12" s="4"/>
      <c r="D12" s="4"/>
      <c r="E12" s="4">
        <v>4</v>
      </c>
      <c r="F12" s="88"/>
      <c r="G12" s="88">
        <v>7</v>
      </c>
      <c r="H12" s="88">
        <v>7</v>
      </c>
      <c r="I12" s="88">
        <v>1</v>
      </c>
      <c r="J12" s="88">
        <v>7</v>
      </c>
      <c r="K12" s="88">
        <v>5</v>
      </c>
      <c r="L12" s="88">
        <v>9</v>
      </c>
      <c r="M12" s="88">
        <v>8</v>
      </c>
      <c r="N12" s="88"/>
      <c r="O12" s="88">
        <v>2</v>
      </c>
      <c r="P12" s="88"/>
      <c r="Q12" s="88"/>
      <c r="R12" s="4">
        <f aca="true" t="shared" si="0" ref="R12:R22">SUM(B12:Q12)</f>
        <v>51</v>
      </c>
      <c r="S12" s="45">
        <f aca="true" t="shared" si="1" ref="S12:S22">+R12/$R$23</f>
        <v>0.007341298402187995</v>
      </c>
    </row>
    <row r="13" spans="1:19" ht="12.75">
      <c r="A13" s="44" t="s">
        <v>15</v>
      </c>
      <c r="B13" s="4"/>
      <c r="C13" s="4"/>
      <c r="D13" s="4"/>
      <c r="E13" s="4"/>
      <c r="F13" s="88">
        <v>9</v>
      </c>
      <c r="G13" s="88">
        <v>18</v>
      </c>
      <c r="H13" s="88">
        <v>17</v>
      </c>
      <c r="I13" s="88">
        <v>9</v>
      </c>
      <c r="J13" s="88">
        <v>8</v>
      </c>
      <c r="K13" s="88">
        <v>4</v>
      </c>
      <c r="L13" s="88">
        <v>17</v>
      </c>
      <c r="M13" s="88">
        <v>28</v>
      </c>
      <c r="N13" s="88">
        <v>1</v>
      </c>
      <c r="O13" s="88">
        <v>1</v>
      </c>
      <c r="P13" s="88">
        <v>3</v>
      </c>
      <c r="Q13" s="88">
        <v>1</v>
      </c>
      <c r="R13" s="4">
        <f t="shared" si="0"/>
        <v>116</v>
      </c>
      <c r="S13" s="45">
        <f>+R13/$R$23</f>
        <v>0.01669785518929034</v>
      </c>
    </row>
    <row r="14" spans="1:19" ht="12.75">
      <c r="A14" s="44" t="s">
        <v>16</v>
      </c>
      <c r="B14" s="4">
        <v>1</v>
      </c>
      <c r="C14" s="4"/>
      <c r="D14" s="4"/>
      <c r="E14" s="4">
        <v>1</v>
      </c>
      <c r="F14" s="88">
        <v>7</v>
      </c>
      <c r="G14" s="88">
        <v>44</v>
      </c>
      <c r="H14" s="88">
        <v>45</v>
      </c>
      <c r="I14" s="88">
        <v>14</v>
      </c>
      <c r="J14" s="88">
        <v>30</v>
      </c>
      <c r="K14" s="88">
        <v>14</v>
      </c>
      <c r="L14" s="88">
        <v>82</v>
      </c>
      <c r="M14" s="88">
        <v>57</v>
      </c>
      <c r="N14" s="88">
        <v>5</v>
      </c>
      <c r="O14" s="88">
        <v>39</v>
      </c>
      <c r="P14" s="88">
        <v>7</v>
      </c>
      <c r="Q14" s="88">
        <v>2</v>
      </c>
      <c r="R14" s="4">
        <f t="shared" si="0"/>
        <v>348</v>
      </c>
      <c r="S14" s="45">
        <f t="shared" si="1"/>
        <v>0.05009356556787102</v>
      </c>
    </row>
    <row r="15" spans="1:19" ht="12.75">
      <c r="A15" s="44" t="s">
        <v>17</v>
      </c>
      <c r="B15" s="4"/>
      <c r="C15" s="4"/>
      <c r="D15" s="4">
        <v>2</v>
      </c>
      <c r="E15" s="4">
        <v>3</v>
      </c>
      <c r="F15" s="88">
        <v>8</v>
      </c>
      <c r="G15" s="88">
        <v>56</v>
      </c>
      <c r="H15" s="88">
        <v>45</v>
      </c>
      <c r="I15" s="88">
        <v>46</v>
      </c>
      <c r="J15" s="88">
        <v>86</v>
      </c>
      <c r="K15" s="88">
        <v>33</v>
      </c>
      <c r="L15" s="88">
        <v>247</v>
      </c>
      <c r="M15" s="88">
        <v>161</v>
      </c>
      <c r="N15" s="88">
        <v>11</v>
      </c>
      <c r="O15" s="88">
        <v>51</v>
      </c>
      <c r="P15" s="88">
        <v>5</v>
      </c>
      <c r="Q15" s="88">
        <v>2</v>
      </c>
      <c r="R15" s="4">
        <f t="shared" si="0"/>
        <v>756</v>
      </c>
      <c r="S15" s="45">
        <f t="shared" si="1"/>
        <v>0.10882395278537499</v>
      </c>
    </row>
    <row r="16" spans="1:19" ht="12.75">
      <c r="A16" s="44" t="s">
        <v>18</v>
      </c>
      <c r="B16" s="4">
        <v>2</v>
      </c>
      <c r="C16" s="4"/>
      <c r="D16" s="4"/>
      <c r="E16" s="4">
        <v>3</v>
      </c>
      <c r="F16" s="88">
        <v>7</v>
      </c>
      <c r="G16" s="88">
        <v>73</v>
      </c>
      <c r="H16" s="88">
        <v>39</v>
      </c>
      <c r="I16" s="88">
        <v>52</v>
      </c>
      <c r="J16" s="88">
        <v>152</v>
      </c>
      <c r="K16" s="88">
        <v>75</v>
      </c>
      <c r="L16" s="88">
        <v>441</v>
      </c>
      <c r="M16" s="88">
        <v>286</v>
      </c>
      <c r="N16" s="88">
        <v>26</v>
      </c>
      <c r="O16" s="88">
        <v>88</v>
      </c>
      <c r="P16" s="88">
        <v>10</v>
      </c>
      <c r="Q16" s="88">
        <v>4</v>
      </c>
      <c r="R16" s="4">
        <f t="shared" si="0"/>
        <v>1258</v>
      </c>
      <c r="S16" s="45">
        <f t="shared" si="1"/>
        <v>0.18108536058730387</v>
      </c>
    </row>
    <row r="17" spans="1:19" ht="12.75">
      <c r="A17" s="44" t="s">
        <v>19</v>
      </c>
      <c r="B17" s="4"/>
      <c r="C17" s="4"/>
      <c r="D17" s="4"/>
      <c r="E17" s="4">
        <v>2</v>
      </c>
      <c r="F17" s="88">
        <v>9</v>
      </c>
      <c r="G17" s="88">
        <v>80</v>
      </c>
      <c r="H17" s="88">
        <v>42</v>
      </c>
      <c r="I17" s="88">
        <v>56</v>
      </c>
      <c r="J17" s="88">
        <v>203</v>
      </c>
      <c r="K17" s="88">
        <v>102</v>
      </c>
      <c r="L17" s="88">
        <v>431</v>
      </c>
      <c r="M17" s="88">
        <v>254</v>
      </c>
      <c r="N17" s="88">
        <v>21</v>
      </c>
      <c r="O17" s="88">
        <v>32</v>
      </c>
      <c r="P17" s="88">
        <v>2</v>
      </c>
      <c r="Q17" s="88">
        <v>4</v>
      </c>
      <c r="R17" s="4">
        <f t="shared" si="0"/>
        <v>1238</v>
      </c>
      <c r="S17" s="45">
        <f t="shared" si="1"/>
        <v>0.17820642003742623</v>
      </c>
    </row>
    <row r="18" spans="1:19" ht="12.75">
      <c r="A18" s="44" t="s">
        <v>20</v>
      </c>
      <c r="B18" s="4">
        <v>1</v>
      </c>
      <c r="C18" s="4"/>
      <c r="D18" s="4"/>
      <c r="E18" s="4"/>
      <c r="F18" s="88">
        <v>6</v>
      </c>
      <c r="G18" s="88">
        <v>62</v>
      </c>
      <c r="H18" s="88">
        <v>37</v>
      </c>
      <c r="I18" s="88">
        <v>41</v>
      </c>
      <c r="J18" s="88">
        <v>169</v>
      </c>
      <c r="K18" s="88">
        <v>125</v>
      </c>
      <c r="L18" s="88">
        <v>674</v>
      </c>
      <c r="M18" s="88">
        <v>416</v>
      </c>
      <c r="N18" s="88">
        <v>38</v>
      </c>
      <c r="O18" s="88">
        <v>73</v>
      </c>
      <c r="P18" s="88">
        <v>5</v>
      </c>
      <c r="Q18" s="88">
        <v>1</v>
      </c>
      <c r="R18" s="4">
        <f t="shared" si="0"/>
        <v>1648</v>
      </c>
      <c r="S18" s="45">
        <f t="shared" si="1"/>
        <v>0.23722470130991796</v>
      </c>
    </row>
    <row r="19" spans="1:19" ht="12.75">
      <c r="A19" s="44" t="s">
        <v>21</v>
      </c>
      <c r="B19" s="4"/>
      <c r="C19" s="4"/>
      <c r="D19" s="4"/>
      <c r="E19" s="4">
        <v>1</v>
      </c>
      <c r="F19" s="88">
        <v>8</v>
      </c>
      <c r="G19" s="88">
        <v>58</v>
      </c>
      <c r="H19" s="88">
        <v>29</v>
      </c>
      <c r="I19" s="88">
        <v>54</v>
      </c>
      <c r="J19" s="88">
        <v>166</v>
      </c>
      <c r="K19" s="88">
        <v>110</v>
      </c>
      <c r="L19" s="88">
        <v>427</v>
      </c>
      <c r="M19" s="88">
        <v>187</v>
      </c>
      <c r="N19" s="88">
        <v>6</v>
      </c>
      <c r="O19" s="88">
        <v>8</v>
      </c>
      <c r="P19" s="88">
        <v>1</v>
      </c>
      <c r="Q19" s="88"/>
      <c r="R19" s="4">
        <f t="shared" si="0"/>
        <v>1055</v>
      </c>
      <c r="S19" s="45">
        <f t="shared" si="1"/>
        <v>0.15186411400604577</v>
      </c>
    </row>
    <row r="20" spans="1:19" ht="12.75">
      <c r="A20" s="44" t="s">
        <v>22</v>
      </c>
      <c r="B20" s="4"/>
      <c r="C20" s="4">
        <v>1</v>
      </c>
      <c r="D20" s="4"/>
      <c r="E20" s="4"/>
      <c r="F20" s="88">
        <v>4</v>
      </c>
      <c r="G20" s="88">
        <v>26</v>
      </c>
      <c r="H20" s="88">
        <v>20</v>
      </c>
      <c r="I20" s="88">
        <v>27</v>
      </c>
      <c r="J20" s="88">
        <v>67</v>
      </c>
      <c r="K20" s="88">
        <v>49</v>
      </c>
      <c r="L20" s="88">
        <v>140</v>
      </c>
      <c r="M20" s="88">
        <v>45</v>
      </c>
      <c r="N20" s="88">
        <v>3</v>
      </c>
      <c r="O20" s="88">
        <v>1</v>
      </c>
      <c r="P20" s="88"/>
      <c r="Q20" s="88">
        <v>1</v>
      </c>
      <c r="R20" s="4">
        <f t="shared" si="0"/>
        <v>384</v>
      </c>
      <c r="S20" s="45">
        <f t="shared" si="1"/>
        <v>0.055275658557650785</v>
      </c>
    </row>
    <row r="21" spans="1:19" ht="12.75">
      <c r="A21" s="44" t="s">
        <v>23</v>
      </c>
      <c r="B21" s="4"/>
      <c r="C21" s="4">
        <v>1</v>
      </c>
      <c r="D21" s="4">
        <v>1</v>
      </c>
      <c r="E21" s="4"/>
      <c r="F21" s="88">
        <v>1</v>
      </c>
      <c r="G21" s="88">
        <v>8</v>
      </c>
      <c r="H21" s="88">
        <v>7</v>
      </c>
      <c r="I21" s="88">
        <v>7</v>
      </c>
      <c r="J21" s="88">
        <v>6</v>
      </c>
      <c r="K21" s="88">
        <v>10</v>
      </c>
      <c r="L21" s="88">
        <v>4</v>
      </c>
      <c r="M21" s="88">
        <v>13</v>
      </c>
      <c r="N21" s="88">
        <v>1</v>
      </c>
      <c r="O21" s="88">
        <v>1</v>
      </c>
      <c r="P21" s="88"/>
      <c r="Q21" s="88"/>
      <c r="R21" s="4">
        <f t="shared" si="0"/>
        <v>60</v>
      </c>
      <c r="S21" s="45">
        <f t="shared" si="1"/>
        <v>0.008636821649632935</v>
      </c>
    </row>
    <row r="22" spans="1:19" ht="12.75">
      <c r="A22" s="70" t="s">
        <v>24</v>
      </c>
      <c r="B22" s="81">
        <v>1</v>
      </c>
      <c r="C22" s="81">
        <v>1</v>
      </c>
      <c r="D22" s="81"/>
      <c r="E22" s="81"/>
      <c r="F22" s="81"/>
      <c r="G22" s="81">
        <v>4</v>
      </c>
      <c r="H22" s="81">
        <v>2</v>
      </c>
      <c r="I22" s="81"/>
      <c r="J22" s="81"/>
      <c r="K22" s="81"/>
      <c r="L22" s="81"/>
      <c r="M22" s="81"/>
      <c r="N22" s="81"/>
      <c r="O22" s="81">
        <v>1</v>
      </c>
      <c r="P22" s="81"/>
      <c r="Q22" s="81"/>
      <c r="R22" s="81">
        <f t="shared" si="0"/>
        <v>9</v>
      </c>
      <c r="S22" s="71">
        <f t="shared" si="1"/>
        <v>0.0012955232474449402</v>
      </c>
    </row>
    <row r="23" spans="1:19" ht="15">
      <c r="A23" s="72" t="s">
        <v>135</v>
      </c>
      <c r="B23" s="73">
        <f>SUM(B11:B22)</f>
        <v>6</v>
      </c>
      <c r="C23" s="73">
        <f aca="true" t="shared" si="2" ref="C23:Q23">SUM(C11:C22)</f>
        <v>3</v>
      </c>
      <c r="D23" s="73">
        <f t="shared" si="2"/>
        <v>3</v>
      </c>
      <c r="E23" s="73">
        <f t="shared" si="2"/>
        <v>14</v>
      </c>
      <c r="F23" s="73">
        <f t="shared" si="2"/>
        <v>59</v>
      </c>
      <c r="G23" s="73">
        <f t="shared" si="2"/>
        <v>444</v>
      </c>
      <c r="H23" s="73">
        <f t="shared" si="2"/>
        <v>295</v>
      </c>
      <c r="I23" s="73">
        <f t="shared" si="2"/>
        <v>307</v>
      </c>
      <c r="J23" s="73">
        <f t="shared" si="2"/>
        <v>898</v>
      </c>
      <c r="K23" s="73">
        <f t="shared" si="2"/>
        <v>530</v>
      </c>
      <c r="L23" s="73">
        <f t="shared" si="2"/>
        <v>2472</v>
      </c>
      <c r="M23" s="73">
        <f t="shared" si="2"/>
        <v>1457</v>
      </c>
      <c r="N23" s="73">
        <f t="shared" si="2"/>
        <v>112</v>
      </c>
      <c r="O23" s="73">
        <f t="shared" si="2"/>
        <v>297</v>
      </c>
      <c r="P23" s="73">
        <f t="shared" si="2"/>
        <v>35</v>
      </c>
      <c r="Q23" s="73">
        <f t="shared" si="2"/>
        <v>15</v>
      </c>
      <c r="R23" s="73">
        <f>SUM(R11:R22)</f>
        <v>6947</v>
      </c>
      <c r="S23" s="74">
        <f>SUM(S11:S22)</f>
        <v>1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2.75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1</v>
      </c>
      <c r="N11" s="24">
        <f>SUM(B11:M11)</f>
        <v>1</v>
      </c>
      <c r="O11" s="45">
        <f>+N11/$N$22</f>
        <v>0.00018446781036709093</v>
      </c>
    </row>
    <row r="12" spans="1:15" ht="19.5" customHeight="1">
      <c r="A12" s="44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4">
        <f>SUM(B12:M12)</f>
        <v>0</v>
      </c>
      <c r="O12" s="45">
        <f>+N12/$N$22</f>
        <v>0</v>
      </c>
    </row>
    <row r="13" spans="1:15" ht="19.5" customHeight="1">
      <c r="A13" s="44" t="s">
        <v>16</v>
      </c>
      <c r="B13" s="16">
        <v>0</v>
      </c>
      <c r="C13" s="16">
        <v>1</v>
      </c>
      <c r="D13" s="16">
        <v>2</v>
      </c>
      <c r="E13" s="16">
        <v>0</v>
      </c>
      <c r="F13" s="16">
        <v>0</v>
      </c>
      <c r="G13" s="16">
        <v>2</v>
      </c>
      <c r="H13" s="16">
        <v>1</v>
      </c>
      <c r="I13" s="16">
        <v>0</v>
      </c>
      <c r="J13" s="16">
        <v>2</v>
      </c>
      <c r="K13" s="16">
        <v>10</v>
      </c>
      <c r="L13" s="16">
        <v>2</v>
      </c>
      <c r="M13" s="17">
        <v>2</v>
      </c>
      <c r="N13" s="24">
        <f>SUM(B13:M13)</f>
        <v>22</v>
      </c>
      <c r="O13" s="45">
        <f>+N13/$N$22</f>
        <v>0.0040582918280760005</v>
      </c>
    </row>
    <row r="14" spans="1:15" ht="19.5" customHeight="1">
      <c r="A14" s="44" t="s">
        <v>17</v>
      </c>
      <c r="B14" s="16">
        <v>0</v>
      </c>
      <c r="C14" s="16">
        <v>17</v>
      </c>
      <c r="D14" s="16">
        <v>143</v>
      </c>
      <c r="E14" s="16">
        <v>55</v>
      </c>
      <c r="F14" s="16">
        <v>5</v>
      </c>
      <c r="G14" s="16">
        <v>6</v>
      </c>
      <c r="H14" s="16">
        <v>39</v>
      </c>
      <c r="I14" s="16">
        <v>4</v>
      </c>
      <c r="J14" s="16">
        <v>14</v>
      </c>
      <c r="K14" s="16">
        <v>22</v>
      </c>
      <c r="L14" s="16">
        <v>15</v>
      </c>
      <c r="M14" s="17">
        <v>4</v>
      </c>
      <c r="N14" s="24">
        <f aca="true" t="shared" si="0" ref="N14:N20">SUM(B14:M14)</f>
        <v>324</v>
      </c>
      <c r="O14" s="45">
        <f aca="true" t="shared" si="1" ref="O14:O21">+N14/$N$22</f>
        <v>0.059767570558937465</v>
      </c>
    </row>
    <row r="15" spans="1:15" ht="19.5" customHeight="1">
      <c r="A15" s="44" t="s">
        <v>18</v>
      </c>
      <c r="B15" s="16">
        <v>0</v>
      </c>
      <c r="C15" s="16">
        <v>0</v>
      </c>
      <c r="D15" s="16">
        <v>381</v>
      </c>
      <c r="E15" s="16">
        <v>140</v>
      </c>
      <c r="F15" s="16">
        <v>36</v>
      </c>
      <c r="G15" s="16">
        <v>63</v>
      </c>
      <c r="H15" s="16">
        <v>237</v>
      </c>
      <c r="I15" s="16">
        <v>123</v>
      </c>
      <c r="J15" s="16">
        <v>43</v>
      </c>
      <c r="K15" s="16">
        <v>67</v>
      </c>
      <c r="L15" s="16">
        <v>16</v>
      </c>
      <c r="M15" s="17">
        <v>5</v>
      </c>
      <c r="N15" s="24">
        <f t="shared" si="0"/>
        <v>1111</v>
      </c>
      <c r="O15" s="45">
        <f t="shared" si="1"/>
        <v>0.20494373731783805</v>
      </c>
    </row>
    <row r="16" spans="1:17" ht="19.5" customHeight="1">
      <c r="A16" s="44" t="s">
        <v>19</v>
      </c>
      <c r="B16" s="16">
        <v>1</v>
      </c>
      <c r="C16" s="16">
        <v>31</v>
      </c>
      <c r="D16" s="16">
        <v>299</v>
      </c>
      <c r="E16" s="16">
        <v>151</v>
      </c>
      <c r="F16" s="16">
        <v>97</v>
      </c>
      <c r="G16" s="16">
        <v>150</v>
      </c>
      <c r="H16" s="16">
        <v>613</v>
      </c>
      <c r="I16" s="16">
        <v>248</v>
      </c>
      <c r="J16" s="16">
        <v>95</v>
      </c>
      <c r="K16" s="16">
        <v>98</v>
      </c>
      <c r="L16" s="16">
        <v>16</v>
      </c>
      <c r="M16" s="17">
        <v>10</v>
      </c>
      <c r="N16" s="24">
        <f t="shared" si="0"/>
        <v>1809</v>
      </c>
      <c r="O16" s="45">
        <f t="shared" si="1"/>
        <v>0.3337022689540675</v>
      </c>
      <c r="Q16" s="2"/>
    </row>
    <row r="17" spans="1:15" ht="19.5" customHeight="1">
      <c r="A17" s="44" t="s">
        <v>20</v>
      </c>
      <c r="B17" s="16">
        <v>1</v>
      </c>
      <c r="C17" s="16">
        <v>41</v>
      </c>
      <c r="D17" s="16">
        <v>131</v>
      </c>
      <c r="E17" s="16">
        <v>121</v>
      </c>
      <c r="F17" s="16">
        <v>51</v>
      </c>
      <c r="G17" s="16">
        <v>134</v>
      </c>
      <c r="H17" s="16">
        <v>407</v>
      </c>
      <c r="I17" s="16">
        <v>140</v>
      </c>
      <c r="J17" s="16">
        <v>41</v>
      </c>
      <c r="K17" s="16">
        <v>72</v>
      </c>
      <c r="L17" s="16">
        <v>9</v>
      </c>
      <c r="M17" s="17">
        <v>8</v>
      </c>
      <c r="N17" s="24">
        <f t="shared" si="0"/>
        <v>1156</v>
      </c>
      <c r="O17" s="45">
        <f t="shared" si="1"/>
        <v>0.21324478878435713</v>
      </c>
    </row>
    <row r="18" spans="1:15" ht="19.5" customHeight="1">
      <c r="A18" s="44" t="s">
        <v>21</v>
      </c>
      <c r="B18" s="16">
        <v>6</v>
      </c>
      <c r="C18" s="16">
        <v>22</v>
      </c>
      <c r="D18" s="16">
        <v>94</v>
      </c>
      <c r="E18" s="16">
        <v>154</v>
      </c>
      <c r="F18" s="16">
        <v>39</v>
      </c>
      <c r="G18" s="16">
        <v>50</v>
      </c>
      <c r="H18" s="16">
        <v>353</v>
      </c>
      <c r="I18" s="16">
        <v>121</v>
      </c>
      <c r="J18" s="16">
        <v>5</v>
      </c>
      <c r="K18" s="16">
        <v>2</v>
      </c>
      <c r="L18" s="16">
        <v>14</v>
      </c>
      <c r="M18" s="17">
        <v>0</v>
      </c>
      <c r="N18" s="24">
        <f t="shared" si="0"/>
        <v>860</v>
      </c>
      <c r="O18" s="45">
        <f t="shared" si="1"/>
        <v>0.15864231691569822</v>
      </c>
    </row>
    <row r="19" spans="1:15" ht="19.5" customHeight="1">
      <c r="A19" s="44" t="s">
        <v>22</v>
      </c>
      <c r="B19" s="16">
        <v>1</v>
      </c>
      <c r="C19" s="16">
        <v>0</v>
      </c>
      <c r="D19" s="16">
        <v>55</v>
      </c>
      <c r="E19" s="16">
        <v>35</v>
      </c>
      <c r="F19" s="16">
        <v>18</v>
      </c>
      <c r="G19" s="16">
        <v>10</v>
      </c>
      <c r="H19" s="16">
        <v>5</v>
      </c>
      <c r="I19" s="16">
        <v>2</v>
      </c>
      <c r="J19" s="16">
        <v>0</v>
      </c>
      <c r="K19" s="16">
        <v>0</v>
      </c>
      <c r="L19" s="16">
        <v>12</v>
      </c>
      <c r="M19" s="17">
        <v>0</v>
      </c>
      <c r="N19" s="24">
        <f t="shared" si="0"/>
        <v>138</v>
      </c>
      <c r="O19" s="45">
        <f t="shared" si="1"/>
        <v>0.02545655783065855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0</v>
      </c>
      <c r="O20" s="45">
        <f t="shared" si="1"/>
        <v>0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>SUM(B21:M21)</f>
        <v>0</v>
      </c>
      <c r="O21" s="47">
        <f t="shared" si="1"/>
        <v>0</v>
      </c>
    </row>
    <row r="22" spans="1:15" ht="15">
      <c r="A22" s="33" t="s">
        <v>1</v>
      </c>
      <c r="B22" s="34">
        <f>SUM(B11:B20)</f>
        <v>9</v>
      </c>
      <c r="C22" s="34">
        <f aca="true" t="shared" si="2" ref="C22:N22">SUM(C11:C20)</f>
        <v>112</v>
      </c>
      <c r="D22" s="34">
        <f t="shared" si="2"/>
        <v>1105</v>
      </c>
      <c r="E22" s="34">
        <f t="shared" si="2"/>
        <v>656</v>
      </c>
      <c r="F22" s="34">
        <f t="shared" si="2"/>
        <v>246</v>
      </c>
      <c r="G22" s="34">
        <f t="shared" si="2"/>
        <v>415</v>
      </c>
      <c r="H22" s="34">
        <f t="shared" si="2"/>
        <v>1655</v>
      </c>
      <c r="I22" s="34">
        <f t="shared" si="2"/>
        <v>638</v>
      </c>
      <c r="J22" s="34">
        <f>SUM(J10:J21)</f>
        <v>200</v>
      </c>
      <c r="K22" s="34">
        <f t="shared" si="2"/>
        <v>271</v>
      </c>
      <c r="L22" s="34">
        <f t="shared" si="2"/>
        <v>84</v>
      </c>
      <c r="M22" s="34">
        <f t="shared" si="2"/>
        <v>30</v>
      </c>
      <c r="N22" s="34">
        <f t="shared" si="2"/>
        <v>5421</v>
      </c>
      <c r="O22" s="48">
        <f>SUM(O11:O20)</f>
        <v>1</v>
      </c>
    </row>
    <row r="24" spans="3:11" ht="12.75">
      <c r="C24" s="3"/>
      <c r="G24" s="3"/>
      <c r="K24" s="3"/>
    </row>
    <row r="25" spans="3:11" ht="12.75">
      <c r="C25" s="2"/>
      <c r="G25" s="2"/>
      <c r="K25" s="2"/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3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3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>
      <c r="A6" s="128" t="s">
        <v>32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8" spans="1:15" ht="15">
      <c r="A8" s="115" t="s">
        <v>25</v>
      </c>
      <c r="B8" s="137" t="s">
        <v>26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 t="s">
        <v>1</v>
      </c>
      <c r="O8" s="117" t="s">
        <v>37</v>
      </c>
    </row>
    <row r="9" spans="1:15" ht="15">
      <c r="A9" s="126"/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54</v>
      </c>
      <c r="K9" s="40" t="s">
        <v>10</v>
      </c>
      <c r="L9" s="40" t="s">
        <v>11</v>
      </c>
      <c r="M9" s="40" t="s">
        <v>12</v>
      </c>
      <c r="N9" s="138"/>
      <c r="O9" s="125"/>
    </row>
    <row r="10" spans="1:15" ht="12.75">
      <c r="A10" s="41" t="s">
        <v>13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1">
        <f>SUM(B10:M10)</f>
        <v>0</v>
      </c>
      <c r="O10" s="43">
        <f>+N10/$N$22</f>
        <v>0</v>
      </c>
    </row>
    <row r="11" spans="1:15" ht="19.5" customHeight="1">
      <c r="A11" s="44" t="s">
        <v>14</v>
      </c>
      <c r="B11" s="16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4">
        <f aca="true" t="shared" si="0" ref="N11:N21">SUM(B11:M11)</f>
        <v>3</v>
      </c>
      <c r="O11" s="45">
        <f>+N11/$N$22</f>
        <v>0.0005743825387708214</v>
      </c>
    </row>
    <row r="12" spans="1:15" ht="19.5" customHeight="1">
      <c r="A12" s="44" t="s">
        <v>15</v>
      </c>
      <c r="B12" s="16">
        <v>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4</v>
      </c>
      <c r="M12" s="17">
        <v>0</v>
      </c>
      <c r="N12" s="24">
        <f t="shared" si="0"/>
        <v>7</v>
      </c>
      <c r="O12" s="45">
        <f>+N12/$N$22</f>
        <v>0.0013402259237985832</v>
      </c>
    </row>
    <row r="13" spans="1:15" ht="19.5" customHeight="1">
      <c r="A13" s="44" t="s">
        <v>16</v>
      </c>
      <c r="B13" s="16">
        <v>0</v>
      </c>
      <c r="C13" s="16">
        <v>0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7">
        <v>0</v>
      </c>
      <c r="N13" s="24">
        <f t="shared" si="0"/>
        <v>5</v>
      </c>
      <c r="O13" s="45">
        <f>+N13/$N$22</f>
        <v>0.0009573042312847023</v>
      </c>
    </row>
    <row r="14" spans="1:15" ht="19.5" customHeight="1">
      <c r="A14" s="44" t="s">
        <v>17</v>
      </c>
      <c r="B14" s="16">
        <v>2</v>
      </c>
      <c r="C14" s="16">
        <v>7</v>
      </c>
      <c r="D14" s="16">
        <v>103</v>
      </c>
      <c r="E14" s="16">
        <v>69</v>
      </c>
      <c r="F14" s="16">
        <v>2</v>
      </c>
      <c r="G14" s="16">
        <v>12</v>
      </c>
      <c r="H14" s="16">
        <v>41</v>
      </c>
      <c r="I14" s="16">
        <v>5</v>
      </c>
      <c r="J14" s="16">
        <v>1</v>
      </c>
      <c r="K14" s="16">
        <v>2</v>
      </c>
      <c r="L14" s="16">
        <v>8</v>
      </c>
      <c r="M14" s="17">
        <v>4</v>
      </c>
      <c r="N14" s="24">
        <f t="shared" si="0"/>
        <v>256</v>
      </c>
      <c r="O14" s="45">
        <f aca="true" t="shared" si="1" ref="O14:O21">+N14/$N$22</f>
        <v>0.04901397664177676</v>
      </c>
    </row>
    <row r="15" spans="1:15" ht="19.5" customHeight="1">
      <c r="A15" s="44" t="s">
        <v>18</v>
      </c>
      <c r="B15" s="16">
        <v>0</v>
      </c>
      <c r="C15" s="16">
        <v>8</v>
      </c>
      <c r="D15" s="16">
        <v>358</v>
      </c>
      <c r="E15" s="16">
        <v>214</v>
      </c>
      <c r="F15" s="16">
        <v>48</v>
      </c>
      <c r="G15" s="16">
        <v>35</v>
      </c>
      <c r="H15" s="16">
        <v>160</v>
      </c>
      <c r="I15" s="16">
        <v>43</v>
      </c>
      <c r="J15" s="16">
        <v>21</v>
      </c>
      <c r="K15" s="16">
        <v>38</v>
      </c>
      <c r="L15" s="16">
        <v>51</v>
      </c>
      <c r="M15" s="17">
        <v>10</v>
      </c>
      <c r="N15" s="24">
        <f t="shared" si="0"/>
        <v>986</v>
      </c>
      <c r="O15" s="45">
        <f t="shared" si="1"/>
        <v>0.1887803944093433</v>
      </c>
    </row>
    <row r="16" spans="1:15" ht="19.5" customHeight="1">
      <c r="A16" s="44" t="s">
        <v>19</v>
      </c>
      <c r="B16" s="16">
        <v>0</v>
      </c>
      <c r="C16" s="16">
        <v>6</v>
      </c>
      <c r="D16" s="16">
        <v>466</v>
      </c>
      <c r="E16" s="16">
        <v>185</v>
      </c>
      <c r="F16" s="16">
        <v>63</v>
      </c>
      <c r="G16" s="16">
        <v>81</v>
      </c>
      <c r="H16" s="16">
        <v>205</v>
      </c>
      <c r="I16" s="16">
        <v>100</v>
      </c>
      <c r="J16" s="16">
        <v>66</v>
      </c>
      <c r="K16" s="16">
        <v>85</v>
      </c>
      <c r="L16" s="16">
        <v>18</v>
      </c>
      <c r="M16" s="17">
        <v>11</v>
      </c>
      <c r="N16" s="24">
        <f t="shared" si="0"/>
        <v>1286</v>
      </c>
      <c r="O16" s="45">
        <f t="shared" si="1"/>
        <v>0.24621864828642542</v>
      </c>
    </row>
    <row r="17" spans="1:15" ht="19.5" customHeight="1">
      <c r="A17" s="44" t="s">
        <v>20</v>
      </c>
      <c r="B17" s="16">
        <v>4</v>
      </c>
      <c r="C17" s="16">
        <v>21</v>
      </c>
      <c r="D17" s="16">
        <v>337</v>
      </c>
      <c r="E17" s="16">
        <v>111</v>
      </c>
      <c r="F17" s="16">
        <v>80</v>
      </c>
      <c r="G17" s="16">
        <v>86</v>
      </c>
      <c r="H17" s="16">
        <v>484</v>
      </c>
      <c r="I17" s="16">
        <v>181</v>
      </c>
      <c r="J17" s="16">
        <v>48</v>
      </c>
      <c r="K17" s="16">
        <v>79</v>
      </c>
      <c r="L17" s="16">
        <v>51</v>
      </c>
      <c r="M17" s="17">
        <v>8</v>
      </c>
      <c r="N17" s="24">
        <f t="shared" si="0"/>
        <v>1490</v>
      </c>
      <c r="O17" s="45">
        <f t="shared" si="1"/>
        <v>0.28527666092284126</v>
      </c>
    </row>
    <row r="18" spans="1:15" ht="19.5" customHeight="1">
      <c r="A18" s="44" t="s">
        <v>21</v>
      </c>
      <c r="B18" s="16">
        <v>1</v>
      </c>
      <c r="C18" s="16">
        <v>27</v>
      </c>
      <c r="D18" s="16">
        <v>127</v>
      </c>
      <c r="E18" s="16">
        <v>42</v>
      </c>
      <c r="F18" s="16">
        <v>51</v>
      </c>
      <c r="G18" s="16">
        <v>64</v>
      </c>
      <c r="H18" s="16">
        <v>415</v>
      </c>
      <c r="I18" s="16">
        <v>172</v>
      </c>
      <c r="J18" s="16">
        <v>47</v>
      </c>
      <c r="K18" s="16">
        <v>38</v>
      </c>
      <c r="L18" s="16">
        <v>3</v>
      </c>
      <c r="M18" s="17">
        <v>0</v>
      </c>
      <c r="N18" s="24">
        <f t="shared" si="0"/>
        <v>987</v>
      </c>
      <c r="O18" s="45">
        <f t="shared" si="1"/>
        <v>0.18897185525560023</v>
      </c>
    </row>
    <row r="19" spans="1:15" ht="19.5" customHeight="1">
      <c r="A19" s="44" t="s">
        <v>22</v>
      </c>
      <c r="B19" s="16">
        <v>0</v>
      </c>
      <c r="C19" s="16">
        <v>0</v>
      </c>
      <c r="D19" s="16">
        <v>105</v>
      </c>
      <c r="E19" s="16">
        <v>41</v>
      </c>
      <c r="F19" s="16">
        <v>31</v>
      </c>
      <c r="G19" s="16">
        <v>8</v>
      </c>
      <c r="H19" s="16">
        <v>9</v>
      </c>
      <c r="I19" s="16">
        <v>1</v>
      </c>
      <c r="J19" s="16">
        <v>0</v>
      </c>
      <c r="K19" s="16">
        <v>0</v>
      </c>
      <c r="L19" s="16">
        <v>3</v>
      </c>
      <c r="M19" s="17">
        <v>0</v>
      </c>
      <c r="N19" s="24">
        <f t="shared" si="0"/>
        <v>198</v>
      </c>
      <c r="O19" s="45">
        <f t="shared" si="1"/>
        <v>0.03790924755887421</v>
      </c>
    </row>
    <row r="20" spans="1:15" ht="19.5" customHeight="1">
      <c r="A20" s="44" t="s">
        <v>23</v>
      </c>
      <c r="B20" s="16">
        <v>0</v>
      </c>
      <c r="C20" s="16">
        <v>0</v>
      </c>
      <c r="D20" s="16">
        <v>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4">
        <f t="shared" si="0"/>
        <v>5</v>
      </c>
      <c r="O20" s="45">
        <f t="shared" si="1"/>
        <v>0.0009573042312847023</v>
      </c>
    </row>
    <row r="21" spans="1:15" ht="19.5" customHeight="1">
      <c r="A21" s="46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  <c r="N21" s="54">
        <f t="shared" si="0"/>
        <v>0</v>
      </c>
      <c r="O21" s="47">
        <f t="shared" si="1"/>
        <v>0</v>
      </c>
    </row>
    <row r="22" spans="1:15" ht="15">
      <c r="A22" s="33" t="s">
        <v>1</v>
      </c>
      <c r="B22" s="34">
        <f>SUM(B11:B20)</f>
        <v>13</v>
      </c>
      <c r="C22" s="34">
        <f aca="true" t="shared" si="2" ref="C22:N22">SUM(C11:C20)</f>
        <v>69</v>
      </c>
      <c r="D22" s="34">
        <f t="shared" si="2"/>
        <v>1501</v>
      </c>
      <c r="E22" s="34">
        <f t="shared" si="2"/>
        <v>664</v>
      </c>
      <c r="F22" s="34">
        <f t="shared" si="2"/>
        <v>275</v>
      </c>
      <c r="G22" s="34">
        <f t="shared" si="2"/>
        <v>286</v>
      </c>
      <c r="H22" s="34">
        <f t="shared" si="2"/>
        <v>1314</v>
      </c>
      <c r="I22" s="34">
        <f t="shared" si="2"/>
        <v>502</v>
      </c>
      <c r="J22" s="34">
        <f>SUM(J10:J21)</f>
        <v>183</v>
      </c>
      <c r="K22" s="34">
        <f t="shared" si="2"/>
        <v>242</v>
      </c>
      <c r="L22" s="34">
        <f t="shared" si="2"/>
        <v>141</v>
      </c>
      <c r="M22" s="34">
        <f t="shared" si="2"/>
        <v>33</v>
      </c>
      <c r="N22" s="34">
        <f t="shared" si="2"/>
        <v>5223</v>
      </c>
      <c r="O22" s="48">
        <f>SUM(O11:O20)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B11" sqref="B11:Q22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141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142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91" t="s">
        <v>2</v>
      </c>
      <c r="F10" s="91" t="s">
        <v>3</v>
      </c>
      <c r="G10" s="91" t="s">
        <v>4</v>
      </c>
      <c r="H10" s="91" t="s">
        <v>5</v>
      </c>
      <c r="I10" s="91" t="s">
        <v>6</v>
      </c>
      <c r="J10" s="91" t="s">
        <v>7</v>
      </c>
      <c r="K10" s="91" t="s">
        <v>134</v>
      </c>
      <c r="L10" s="91" t="s">
        <v>8</v>
      </c>
      <c r="M10" s="91" t="s">
        <v>9</v>
      </c>
      <c r="N10" s="91" t="s">
        <v>54</v>
      </c>
      <c r="O10" s="91" t="s">
        <v>10</v>
      </c>
      <c r="P10" s="91" t="s">
        <v>11</v>
      </c>
      <c r="Q10" s="91" t="s">
        <v>12</v>
      </c>
      <c r="R10" s="133"/>
      <c r="S10" s="125"/>
    </row>
    <row r="11" spans="1:19" ht="12.75">
      <c r="A11" s="41" t="s">
        <v>13</v>
      </c>
      <c r="B11" s="4"/>
      <c r="C11" s="4"/>
      <c r="D11" s="4"/>
      <c r="E11" s="4"/>
      <c r="F11" s="88"/>
      <c r="G11" s="88">
        <v>2</v>
      </c>
      <c r="H11" s="88">
        <v>16</v>
      </c>
      <c r="I11" s="88">
        <v>1</v>
      </c>
      <c r="J11" s="88"/>
      <c r="K11" s="88"/>
      <c r="L11" s="88"/>
      <c r="M11" s="88">
        <v>1</v>
      </c>
      <c r="N11" s="88"/>
      <c r="O11" s="88"/>
      <c r="P11" s="88"/>
      <c r="Q11" s="88">
        <v>1</v>
      </c>
      <c r="R11" s="4">
        <f>SUM(B11:Q11)</f>
        <v>21</v>
      </c>
      <c r="S11" s="43">
        <f>+R11/$R$23</f>
        <v>0.002957329953527672</v>
      </c>
    </row>
    <row r="12" spans="1:19" ht="12.75">
      <c r="A12" s="44" t="s">
        <v>14</v>
      </c>
      <c r="B12" s="4">
        <v>1</v>
      </c>
      <c r="C12" s="4"/>
      <c r="D12" s="4"/>
      <c r="E12" s="4"/>
      <c r="F12" s="88">
        <v>1</v>
      </c>
      <c r="G12" s="88">
        <v>10</v>
      </c>
      <c r="H12" s="88">
        <v>28</v>
      </c>
      <c r="I12" s="88">
        <v>4</v>
      </c>
      <c r="J12" s="88">
        <v>6</v>
      </c>
      <c r="K12" s="88">
        <v>1</v>
      </c>
      <c r="L12" s="88"/>
      <c r="M12" s="88">
        <v>6</v>
      </c>
      <c r="N12" s="88"/>
      <c r="O12" s="88"/>
      <c r="P12" s="88">
        <v>2</v>
      </c>
      <c r="Q12" s="88"/>
      <c r="R12" s="4">
        <f aca="true" t="shared" si="0" ref="R12:R22">SUM(B12:Q12)</f>
        <v>59</v>
      </c>
      <c r="S12" s="45">
        <f aca="true" t="shared" si="1" ref="S12:S22">+R12/$R$23</f>
        <v>0.008308688917053936</v>
      </c>
    </row>
    <row r="13" spans="1:19" ht="12.75">
      <c r="A13" s="44" t="s">
        <v>15</v>
      </c>
      <c r="B13" s="4">
        <v>2</v>
      </c>
      <c r="C13" s="4">
        <v>1</v>
      </c>
      <c r="D13" s="4"/>
      <c r="E13" s="4"/>
      <c r="F13" s="88">
        <v>5</v>
      </c>
      <c r="G13" s="88">
        <v>23</v>
      </c>
      <c r="H13" s="88">
        <v>9</v>
      </c>
      <c r="I13" s="88">
        <v>3</v>
      </c>
      <c r="J13" s="88">
        <v>14</v>
      </c>
      <c r="K13" s="88">
        <v>8</v>
      </c>
      <c r="L13" s="88">
        <v>26</v>
      </c>
      <c r="M13" s="88">
        <v>45</v>
      </c>
      <c r="N13" s="88">
        <v>3</v>
      </c>
      <c r="O13" s="88">
        <v>1</v>
      </c>
      <c r="P13" s="88">
        <v>3</v>
      </c>
      <c r="Q13" s="88">
        <v>3</v>
      </c>
      <c r="R13" s="4">
        <f t="shared" si="0"/>
        <v>146</v>
      </c>
      <c r="S13" s="45">
        <f>+R13/$R$23</f>
        <v>0.020560484438811436</v>
      </c>
    </row>
    <row r="14" spans="1:19" ht="12.75">
      <c r="A14" s="44" t="s">
        <v>16</v>
      </c>
      <c r="B14" s="4"/>
      <c r="C14" s="4">
        <v>2</v>
      </c>
      <c r="D14" s="4"/>
      <c r="E14" s="4">
        <v>6</v>
      </c>
      <c r="F14" s="88">
        <v>11</v>
      </c>
      <c r="G14" s="88">
        <v>21</v>
      </c>
      <c r="H14" s="88">
        <v>40</v>
      </c>
      <c r="I14" s="88">
        <v>15</v>
      </c>
      <c r="J14" s="88">
        <v>54</v>
      </c>
      <c r="K14" s="88">
        <v>33</v>
      </c>
      <c r="L14" s="88">
        <v>171</v>
      </c>
      <c r="M14" s="88">
        <v>76</v>
      </c>
      <c r="N14" s="88">
        <v>2</v>
      </c>
      <c r="O14" s="88">
        <v>6</v>
      </c>
      <c r="P14" s="88">
        <v>3</v>
      </c>
      <c r="Q14" s="88">
        <v>1</v>
      </c>
      <c r="R14" s="4">
        <f t="shared" si="0"/>
        <v>441</v>
      </c>
      <c r="S14" s="45">
        <f t="shared" si="1"/>
        <v>0.062103929024081114</v>
      </c>
    </row>
    <row r="15" spans="1:19" ht="12.75">
      <c r="A15" s="44" t="s">
        <v>17</v>
      </c>
      <c r="B15" s="4">
        <v>2</v>
      </c>
      <c r="C15" s="4"/>
      <c r="D15" s="4">
        <v>1</v>
      </c>
      <c r="E15" s="4"/>
      <c r="F15" s="88">
        <v>12</v>
      </c>
      <c r="G15" s="88">
        <v>50</v>
      </c>
      <c r="H15" s="88">
        <v>55</v>
      </c>
      <c r="I15" s="88">
        <v>28</v>
      </c>
      <c r="J15" s="88">
        <v>92</v>
      </c>
      <c r="K15" s="88">
        <v>50</v>
      </c>
      <c r="L15" s="88">
        <v>373</v>
      </c>
      <c r="M15" s="88">
        <v>138</v>
      </c>
      <c r="N15" s="88">
        <v>4</v>
      </c>
      <c r="O15" s="88">
        <v>21</v>
      </c>
      <c r="P15" s="88">
        <v>4</v>
      </c>
      <c r="Q15" s="88"/>
      <c r="R15" s="4">
        <f t="shared" si="0"/>
        <v>830</v>
      </c>
      <c r="S15" s="45">
        <f t="shared" si="1"/>
        <v>0.11688494578228419</v>
      </c>
    </row>
    <row r="16" spans="1:19" ht="12.75">
      <c r="A16" s="44" t="s">
        <v>18</v>
      </c>
      <c r="B16" s="4"/>
      <c r="C16" s="4"/>
      <c r="D16" s="4">
        <v>1</v>
      </c>
      <c r="E16" s="4">
        <v>1</v>
      </c>
      <c r="F16" s="88">
        <v>6</v>
      </c>
      <c r="G16" s="88">
        <v>71</v>
      </c>
      <c r="H16" s="88">
        <v>74</v>
      </c>
      <c r="I16" s="88">
        <v>56</v>
      </c>
      <c r="J16" s="88">
        <v>150</v>
      </c>
      <c r="K16" s="88">
        <v>102</v>
      </c>
      <c r="L16" s="88">
        <v>457</v>
      </c>
      <c r="M16" s="88">
        <v>129</v>
      </c>
      <c r="N16" s="88">
        <v>12</v>
      </c>
      <c r="O16" s="88">
        <v>30</v>
      </c>
      <c r="P16" s="88">
        <v>4</v>
      </c>
      <c r="Q16" s="88">
        <v>1</v>
      </c>
      <c r="R16" s="4">
        <f t="shared" si="0"/>
        <v>1094</v>
      </c>
      <c r="S16" s="45">
        <f t="shared" si="1"/>
        <v>0.1540628080552035</v>
      </c>
    </row>
    <row r="17" spans="1:19" ht="12.75">
      <c r="A17" s="44" t="s">
        <v>19</v>
      </c>
      <c r="B17" s="4">
        <v>1</v>
      </c>
      <c r="C17" s="4">
        <v>1</v>
      </c>
      <c r="D17" s="4">
        <v>1</v>
      </c>
      <c r="E17" s="4">
        <v>2</v>
      </c>
      <c r="F17" s="88">
        <v>11</v>
      </c>
      <c r="G17" s="88">
        <v>75</v>
      </c>
      <c r="H17" s="88">
        <v>58</v>
      </c>
      <c r="I17" s="88">
        <v>45</v>
      </c>
      <c r="J17" s="88">
        <v>176</v>
      </c>
      <c r="K17" s="88">
        <v>105</v>
      </c>
      <c r="L17" s="88">
        <v>697</v>
      </c>
      <c r="M17" s="88">
        <v>238</v>
      </c>
      <c r="N17" s="88">
        <v>20</v>
      </c>
      <c r="O17" s="88">
        <v>53</v>
      </c>
      <c r="P17" s="88">
        <v>2</v>
      </c>
      <c r="Q17" s="88">
        <v>3</v>
      </c>
      <c r="R17" s="4">
        <f t="shared" si="0"/>
        <v>1488</v>
      </c>
      <c r="S17" s="45">
        <f t="shared" si="1"/>
        <v>0.20954795099281792</v>
      </c>
    </row>
    <row r="18" spans="1:19" ht="12.75">
      <c r="A18" s="44" t="s">
        <v>20</v>
      </c>
      <c r="B18" s="4">
        <v>2</v>
      </c>
      <c r="C18" s="4"/>
      <c r="D18" s="4"/>
      <c r="E18" s="4">
        <v>3</v>
      </c>
      <c r="F18" s="88">
        <v>6</v>
      </c>
      <c r="G18" s="88">
        <v>33</v>
      </c>
      <c r="H18" s="88">
        <v>13</v>
      </c>
      <c r="I18" s="88">
        <v>16</v>
      </c>
      <c r="J18" s="88">
        <v>64</v>
      </c>
      <c r="K18" s="88">
        <v>49</v>
      </c>
      <c r="L18" s="88">
        <v>453</v>
      </c>
      <c r="M18" s="88">
        <v>242</v>
      </c>
      <c r="N18" s="88">
        <v>47</v>
      </c>
      <c r="O18" s="88">
        <v>107</v>
      </c>
      <c r="P18" s="88">
        <v>19</v>
      </c>
      <c r="Q18" s="88">
        <v>7</v>
      </c>
      <c r="R18" s="4">
        <f t="shared" si="0"/>
        <v>1061</v>
      </c>
      <c r="S18" s="45">
        <f t="shared" si="1"/>
        <v>0.1494155752710886</v>
      </c>
    </row>
    <row r="19" spans="1:19" ht="12.75">
      <c r="A19" s="44" t="s">
        <v>21</v>
      </c>
      <c r="B19" s="4">
        <v>1</v>
      </c>
      <c r="C19" s="4"/>
      <c r="D19" s="4"/>
      <c r="E19" s="4"/>
      <c r="F19" s="88">
        <v>4</v>
      </c>
      <c r="G19" s="88">
        <v>57</v>
      </c>
      <c r="H19" s="88">
        <v>32</v>
      </c>
      <c r="I19" s="88">
        <v>26</v>
      </c>
      <c r="J19" s="88">
        <v>98</v>
      </c>
      <c r="K19" s="88">
        <v>65</v>
      </c>
      <c r="L19" s="88">
        <v>470</v>
      </c>
      <c r="M19" s="88">
        <v>316</v>
      </c>
      <c r="N19" s="88">
        <v>44</v>
      </c>
      <c r="O19" s="88">
        <v>99</v>
      </c>
      <c r="P19" s="88">
        <v>11</v>
      </c>
      <c r="Q19" s="88">
        <v>4</v>
      </c>
      <c r="R19" s="4">
        <f t="shared" si="0"/>
        <v>1227</v>
      </c>
      <c r="S19" s="45">
        <f t="shared" si="1"/>
        <v>0.17279256442754543</v>
      </c>
    </row>
    <row r="20" spans="1:19" ht="12.75">
      <c r="A20" s="44" t="s">
        <v>22</v>
      </c>
      <c r="B20" s="4"/>
      <c r="C20" s="4">
        <v>1</v>
      </c>
      <c r="D20" s="4">
        <v>1</v>
      </c>
      <c r="E20" s="4"/>
      <c r="F20" s="88">
        <v>2</v>
      </c>
      <c r="G20" s="88">
        <v>46</v>
      </c>
      <c r="H20" s="88">
        <v>19</v>
      </c>
      <c r="I20" s="88">
        <v>22</v>
      </c>
      <c r="J20" s="88">
        <v>63</v>
      </c>
      <c r="K20" s="88">
        <v>64</v>
      </c>
      <c r="L20" s="88">
        <v>230</v>
      </c>
      <c r="M20" s="88">
        <v>165</v>
      </c>
      <c r="N20" s="88">
        <v>12</v>
      </c>
      <c r="O20" s="88">
        <v>20</v>
      </c>
      <c r="P20" s="88"/>
      <c r="Q20" s="88"/>
      <c r="R20" s="4">
        <f t="shared" si="0"/>
        <v>645</v>
      </c>
      <c r="S20" s="45">
        <f t="shared" si="1"/>
        <v>0.09083227714406422</v>
      </c>
    </row>
    <row r="21" spans="1:19" ht="12.75">
      <c r="A21" s="44" t="s">
        <v>23</v>
      </c>
      <c r="B21" s="4"/>
      <c r="C21" s="4">
        <v>1</v>
      </c>
      <c r="D21" s="4">
        <v>1</v>
      </c>
      <c r="E21" s="4"/>
      <c r="F21" s="88"/>
      <c r="G21" s="88">
        <v>24</v>
      </c>
      <c r="H21" s="88">
        <v>6</v>
      </c>
      <c r="I21" s="88">
        <v>7</v>
      </c>
      <c r="J21" s="88">
        <v>6</v>
      </c>
      <c r="K21" s="88">
        <v>3</v>
      </c>
      <c r="L21" s="88">
        <v>17</v>
      </c>
      <c r="M21" s="88">
        <v>10</v>
      </c>
      <c r="N21" s="88"/>
      <c r="O21" s="88">
        <v>1</v>
      </c>
      <c r="P21" s="88"/>
      <c r="Q21" s="88"/>
      <c r="R21" s="4">
        <f t="shared" si="0"/>
        <v>76</v>
      </c>
      <c r="S21" s="45">
        <f t="shared" si="1"/>
        <v>0.010702717927052527</v>
      </c>
    </row>
    <row r="22" spans="1:19" ht="12.75">
      <c r="A22" s="70" t="s">
        <v>24</v>
      </c>
      <c r="B22" s="81">
        <v>1</v>
      </c>
      <c r="C22" s="81"/>
      <c r="D22" s="81"/>
      <c r="E22" s="81"/>
      <c r="F22" s="81"/>
      <c r="G22" s="81">
        <v>6</v>
      </c>
      <c r="H22" s="81">
        <v>2</v>
      </c>
      <c r="I22" s="81"/>
      <c r="J22" s="81">
        <v>2</v>
      </c>
      <c r="K22" s="81">
        <v>1</v>
      </c>
      <c r="L22" s="81"/>
      <c r="M22" s="81">
        <v>1</v>
      </c>
      <c r="N22" s="81"/>
      <c r="O22" s="81"/>
      <c r="P22" s="81"/>
      <c r="Q22" s="81"/>
      <c r="R22" s="81">
        <f t="shared" si="0"/>
        <v>13</v>
      </c>
      <c r="S22" s="71">
        <f t="shared" si="1"/>
        <v>0.0018307280664695113</v>
      </c>
    </row>
    <row r="23" spans="1:19" ht="15">
      <c r="A23" s="72" t="s">
        <v>135</v>
      </c>
      <c r="B23" s="73">
        <f>SUM(B11:B22)</f>
        <v>10</v>
      </c>
      <c r="C23" s="73">
        <f aca="true" t="shared" si="2" ref="C23:Q23">SUM(C11:C22)</f>
        <v>6</v>
      </c>
      <c r="D23" s="73">
        <f t="shared" si="2"/>
        <v>5</v>
      </c>
      <c r="E23" s="73">
        <f t="shared" si="2"/>
        <v>12</v>
      </c>
      <c r="F23" s="73">
        <f t="shared" si="2"/>
        <v>58</v>
      </c>
      <c r="G23" s="73">
        <f t="shared" si="2"/>
        <v>418</v>
      </c>
      <c r="H23" s="73">
        <f t="shared" si="2"/>
        <v>352</v>
      </c>
      <c r="I23" s="73">
        <f t="shared" si="2"/>
        <v>223</v>
      </c>
      <c r="J23" s="73">
        <f t="shared" si="2"/>
        <v>725</v>
      </c>
      <c r="K23" s="73">
        <f t="shared" si="2"/>
        <v>481</v>
      </c>
      <c r="L23" s="73">
        <f t="shared" si="2"/>
        <v>2894</v>
      </c>
      <c r="M23" s="73">
        <f t="shared" si="2"/>
        <v>1367</v>
      </c>
      <c r="N23" s="73">
        <f t="shared" si="2"/>
        <v>144</v>
      </c>
      <c r="O23" s="73">
        <f t="shared" si="2"/>
        <v>338</v>
      </c>
      <c r="P23" s="73">
        <f t="shared" si="2"/>
        <v>48</v>
      </c>
      <c r="Q23" s="73">
        <f t="shared" si="2"/>
        <v>20</v>
      </c>
      <c r="R23" s="73">
        <f>SUM(R11:R22)</f>
        <v>7101</v>
      </c>
      <c r="S23" s="74">
        <f>SUM(S11:S22)</f>
        <v>1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89" zoomScaleNormal="89" zoomScalePageLayoutView="0" workbookViewId="0" topLeftCell="A1">
      <selection activeCell="A1" sqref="A1:IV16384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137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138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89" t="s">
        <v>2</v>
      </c>
      <c r="F10" s="89" t="s">
        <v>3</v>
      </c>
      <c r="G10" s="89" t="s">
        <v>4</v>
      </c>
      <c r="H10" s="89" t="s">
        <v>5</v>
      </c>
      <c r="I10" s="89" t="s">
        <v>6</v>
      </c>
      <c r="J10" s="89" t="s">
        <v>7</v>
      </c>
      <c r="K10" s="89" t="s">
        <v>134</v>
      </c>
      <c r="L10" s="89" t="s">
        <v>8</v>
      </c>
      <c r="M10" s="89" t="s">
        <v>9</v>
      </c>
      <c r="N10" s="89" t="s">
        <v>54</v>
      </c>
      <c r="O10" s="89" t="s">
        <v>10</v>
      </c>
      <c r="P10" s="89" t="s">
        <v>11</v>
      </c>
      <c r="Q10" s="89" t="s">
        <v>12</v>
      </c>
      <c r="R10" s="133"/>
      <c r="S10" s="125"/>
    </row>
    <row r="11" spans="1:19" ht="12.75">
      <c r="A11" s="41" t="s">
        <v>13</v>
      </c>
      <c r="B11" s="4">
        <v>1</v>
      </c>
      <c r="C11" s="4">
        <v>1</v>
      </c>
      <c r="D11" s="4">
        <v>0</v>
      </c>
      <c r="E11" s="4">
        <v>0</v>
      </c>
      <c r="F11" s="88">
        <v>1</v>
      </c>
      <c r="G11" s="88">
        <v>1</v>
      </c>
      <c r="H11" s="88">
        <v>1</v>
      </c>
      <c r="I11" s="88">
        <v>0</v>
      </c>
      <c r="J11" s="88">
        <v>3</v>
      </c>
      <c r="K11" s="88">
        <v>1</v>
      </c>
      <c r="L11" s="88">
        <v>0</v>
      </c>
      <c r="M11" s="88">
        <v>1</v>
      </c>
      <c r="N11" s="88">
        <v>0</v>
      </c>
      <c r="O11" s="88">
        <v>0</v>
      </c>
      <c r="P11" s="88">
        <v>0</v>
      </c>
      <c r="Q11" s="88">
        <v>0</v>
      </c>
      <c r="R11" s="4">
        <f>SUM(B11:Q11)</f>
        <v>10</v>
      </c>
      <c r="S11" s="43">
        <f>+R11/$R$23</f>
        <v>0.0012304663467454166</v>
      </c>
    </row>
    <row r="12" spans="1:19" ht="12.75">
      <c r="A12" s="44" t="s">
        <v>14</v>
      </c>
      <c r="B12" s="4">
        <v>3</v>
      </c>
      <c r="C12" s="4">
        <v>2</v>
      </c>
      <c r="D12" s="4">
        <v>2</v>
      </c>
      <c r="E12" s="4">
        <v>1</v>
      </c>
      <c r="F12" s="88">
        <v>7</v>
      </c>
      <c r="G12" s="88">
        <v>14</v>
      </c>
      <c r="H12" s="88">
        <v>10</v>
      </c>
      <c r="I12" s="88">
        <v>2</v>
      </c>
      <c r="J12" s="88">
        <v>5</v>
      </c>
      <c r="K12" s="88">
        <v>1</v>
      </c>
      <c r="L12" s="88">
        <v>0</v>
      </c>
      <c r="M12" s="88">
        <v>1</v>
      </c>
      <c r="N12" s="88">
        <v>0</v>
      </c>
      <c r="O12" s="88">
        <v>0</v>
      </c>
      <c r="P12" s="88">
        <v>1</v>
      </c>
      <c r="Q12" s="88">
        <v>1</v>
      </c>
      <c r="R12" s="4">
        <f aca="true" t="shared" si="0" ref="R12:R22">SUM(B12:Q12)</f>
        <v>50</v>
      </c>
      <c r="S12" s="45">
        <f aca="true" t="shared" si="1" ref="S12:S22">+R12/$R$23</f>
        <v>0.006152331733727082</v>
      </c>
    </row>
    <row r="13" spans="1:19" ht="12.75">
      <c r="A13" s="44" t="s">
        <v>15</v>
      </c>
      <c r="B13" s="4">
        <v>1</v>
      </c>
      <c r="C13" s="4">
        <v>0</v>
      </c>
      <c r="D13" s="4">
        <v>2</v>
      </c>
      <c r="E13" s="4">
        <v>0</v>
      </c>
      <c r="F13" s="88">
        <v>6</v>
      </c>
      <c r="G13" s="88">
        <v>22</v>
      </c>
      <c r="H13" s="88">
        <v>19</v>
      </c>
      <c r="I13" s="88">
        <v>14</v>
      </c>
      <c r="J13" s="88">
        <v>7</v>
      </c>
      <c r="K13" s="88">
        <v>5</v>
      </c>
      <c r="L13" s="88">
        <v>24</v>
      </c>
      <c r="M13" s="88">
        <v>32</v>
      </c>
      <c r="N13" s="88">
        <v>3</v>
      </c>
      <c r="O13" s="88">
        <v>4</v>
      </c>
      <c r="P13" s="88">
        <v>0</v>
      </c>
      <c r="Q13" s="88">
        <v>0</v>
      </c>
      <c r="R13" s="4">
        <f t="shared" si="0"/>
        <v>139</v>
      </c>
      <c r="S13" s="45">
        <f>+R13/$R$23</f>
        <v>0.01710348221976129</v>
      </c>
    </row>
    <row r="14" spans="1:19" ht="12.75">
      <c r="A14" s="44" t="s">
        <v>16</v>
      </c>
      <c r="B14" s="4">
        <v>0</v>
      </c>
      <c r="C14" s="4">
        <v>1</v>
      </c>
      <c r="D14" s="4">
        <v>1</v>
      </c>
      <c r="E14" s="4">
        <v>2</v>
      </c>
      <c r="F14" s="88">
        <v>16</v>
      </c>
      <c r="G14" s="88">
        <v>71</v>
      </c>
      <c r="H14" s="88">
        <v>48</v>
      </c>
      <c r="I14" s="88">
        <v>34</v>
      </c>
      <c r="J14" s="88">
        <v>27</v>
      </c>
      <c r="K14" s="88">
        <v>11</v>
      </c>
      <c r="L14" s="88">
        <v>77</v>
      </c>
      <c r="M14" s="88">
        <v>53</v>
      </c>
      <c r="N14" s="88">
        <v>7</v>
      </c>
      <c r="O14" s="88">
        <v>5</v>
      </c>
      <c r="P14" s="88">
        <v>6</v>
      </c>
      <c r="Q14" s="88">
        <v>0</v>
      </c>
      <c r="R14" s="4">
        <f t="shared" si="0"/>
        <v>359</v>
      </c>
      <c r="S14" s="45">
        <f t="shared" si="1"/>
        <v>0.044173741848160454</v>
      </c>
    </row>
    <row r="15" spans="1:19" ht="12.75">
      <c r="A15" s="44" t="s">
        <v>17</v>
      </c>
      <c r="B15" s="4">
        <v>0</v>
      </c>
      <c r="C15" s="4">
        <v>3</v>
      </c>
      <c r="D15" s="4">
        <v>3</v>
      </c>
      <c r="E15" s="4">
        <v>8</v>
      </c>
      <c r="F15" s="88">
        <v>17</v>
      </c>
      <c r="G15" s="88">
        <v>100</v>
      </c>
      <c r="H15" s="88">
        <v>101</v>
      </c>
      <c r="I15" s="88">
        <v>62</v>
      </c>
      <c r="J15" s="88">
        <v>123</v>
      </c>
      <c r="K15" s="88">
        <v>20</v>
      </c>
      <c r="L15" s="88">
        <v>193</v>
      </c>
      <c r="M15" s="88">
        <v>159</v>
      </c>
      <c r="N15" s="88">
        <v>7</v>
      </c>
      <c r="O15" s="88">
        <v>17</v>
      </c>
      <c r="P15" s="88">
        <v>0</v>
      </c>
      <c r="Q15" s="88">
        <v>0</v>
      </c>
      <c r="R15" s="4">
        <f t="shared" si="0"/>
        <v>813</v>
      </c>
      <c r="S15" s="45">
        <f t="shared" si="1"/>
        <v>0.10003691399040236</v>
      </c>
    </row>
    <row r="16" spans="1:19" ht="12.75">
      <c r="A16" s="44" t="s">
        <v>18</v>
      </c>
      <c r="B16" s="4">
        <v>2</v>
      </c>
      <c r="C16" s="4">
        <v>0</v>
      </c>
      <c r="D16" s="4">
        <v>2</v>
      </c>
      <c r="E16" s="4">
        <v>6</v>
      </c>
      <c r="F16" s="88">
        <v>9</v>
      </c>
      <c r="G16" s="88">
        <v>99</v>
      </c>
      <c r="H16" s="88">
        <v>82</v>
      </c>
      <c r="I16" s="88">
        <v>81</v>
      </c>
      <c r="J16" s="88">
        <v>233</v>
      </c>
      <c r="K16" s="88">
        <v>59</v>
      </c>
      <c r="L16" s="88">
        <v>488</v>
      </c>
      <c r="M16" s="88">
        <v>193</v>
      </c>
      <c r="N16" s="88">
        <v>12</v>
      </c>
      <c r="O16" s="88">
        <v>20</v>
      </c>
      <c r="P16" s="88">
        <v>2</v>
      </c>
      <c r="Q16" s="88">
        <v>1</v>
      </c>
      <c r="R16" s="4">
        <f t="shared" si="0"/>
        <v>1289</v>
      </c>
      <c r="S16" s="45">
        <f t="shared" si="1"/>
        <v>0.1586071120954842</v>
      </c>
    </row>
    <row r="17" spans="1:19" ht="12.75">
      <c r="A17" s="44" t="s">
        <v>19</v>
      </c>
      <c r="B17" s="4">
        <v>0</v>
      </c>
      <c r="C17" s="4">
        <v>0</v>
      </c>
      <c r="D17" s="4">
        <v>0</v>
      </c>
      <c r="E17" s="4">
        <v>4</v>
      </c>
      <c r="F17" s="88">
        <v>12</v>
      </c>
      <c r="G17" s="88">
        <v>87</v>
      </c>
      <c r="H17" s="88">
        <v>46</v>
      </c>
      <c r="I17" s="88">
        <v>73</v>
      </c>
      <c r="J17" s="88">
        <v>242</v>
      </c>
      <c r="K17" s="88">
        <v>102</v>
      </c>
      <c r="L17" s="88">
        <v>604</v>
      </c>
      <c r="M17" s="88">
        <v>319</v>
      </c>
      <c r="N17" s="88">
        <v>27</v>
      </c>
      <c r="O17" s="88">
        <v>37</v>
      </c>
      <c r="P17" s="88">
        <v>3</v>
      </c>
      <c r="Q17" s="88">
        <v>2</v>
      </c>
      <c r="R17" s="4">
        <f t="shared" si="0"/>
        <v>1558</v>
      </c>
      <c r="S17" s="45">
        <f t="shared" si="1"/>
        <v>0.1917066568229359</v>
      </c>
    </row>
    <row r="18" spans="1:19" ht="12.75">
      <c r="A18" s="44" t="s">
        <v>20</v>
      </c>
      <c r="B18" s="4">
        <v>0</v>
      </c>
      <c r="C18" s="4">
        <v>0</v>
      </c>
      <c r="D18" s="4">
        <v>1</v>
      </c>
      <c r="E18" s="4">
        <v>3</v>
      </c>
      <c r="F18" s="88">
        <v>8</v>
      </c>
      <c r="G18" s="88">
        <v>73</v>
      </c>
      <c r="H18" s="88">
        <v>44</v>
      </c>
      <c r="I18" s="88">
        <v>55</v>
      </c>
      <c r="J18" s="88">
        <v>207</v>
      </c>
      <c r="K18" s="88">
        <v>107</v>
      </c>
      <c r="L18" s="88">
        <v>566</v>
      </c>
      <c r="M18" s="88">
        <v>390</v>
      </c>
      <c r="N18" s="88">
        <v>33</v>
      </c>
      <c r="O18" s="88">
        <v>37</v>
      </c>
      <c r="P18" s="88">
        <v>1</v>
      </c>
      <c r="Q18" s="88">
        <v>1</v>
      </c>
      <c r="R18" s="4">
        <f t="shared" si="0"/>
        <v>1526</v>
      </c>
      <c r="S18" s="45">
        <f t="shared" si="1"/>
        <v>0.18776916451335057</v>
      </c>
    </row>
    <row r="19" spans="1:19" ht="12.75">
      <c r="A19" s="44" t="s">
        <v>21</v>
      </c>
      <c r="B19" s="4">
        <v>0</v>
      </c>
      <c r="C19" s="4">
        <v>0</v>
      </c>
      <c r="D19" s="4">
        <v>0</v>
      </c>
      <c r="E19" s="4">
        <v>5</v>
      </c>
      <c r="F19" s="88">
        <v>7</v>
      </c>
      <c r="G19" s="88">
        <v>62</v>
      </c>
      <c r="H19" s="88">
        <v>29</v>
      </c>
      <c r="I19" s="88">
        <v>34</v>
      </c>
      <c r="J19" s="88">
        <v>150</v>
      </c>
      <c r="K19" s="88">
        <v>88</v>
      </c>
      <c r="L19" s="88">
        <v>479</v>
      </c>
      <c r="M19" s="88">
        <v>431</v>
      </c>
      <c r="N19" s="88">
        <v>26</v>
      </c>
      <c r="O19" s="88">
        <v>28</v>
      </c>
      <c r="P19" s="88">
        <v>3</v>
      </c>
      <c r="Q19" s="88">
        <v>2</v>
      </c>
      <c r="R19" s="4">
        <f t="shared" si="0"/>
        <v>1344</v>
      </c>
      <c r="S19" s="45">
        <f t="shared" si="1"/>
        <v>0.165374677002584</v>
      </c>
    </row>
    <row r="20" spans="1:19" ht="12.75">
      <c r="A20" s="44" t="s">
        <v>22</v>
      </c>
      <c r="B20" s="4">
        <v>0</v>
      </c>
      <c r="C20" s="4">
        <v>0</v>
      </c>
      <c r="D20" s="4">
        <v>0</v>
      </c>
      <c r="E20" s="4">
        <v>3</v>
      </c>
      <c r="F20" s="88">
        <v>0</v>
      </c>
      <c r="G20" s="88">
        <v>59</v>
      </c>
      <c r="H20" s="88">
        <v>28</v>
      </c>
      <c r="I20" s="88">
        <v>28</v>
      </c>
      <c r="J20" s="88">
        <v>121</v>
      </c>
      <c r="K20" s="88">
        <v>81</v>
      </c>
      <c r="L20" s="88">
        <v>349</v>
      </c>
      <c r="M20" s="88">
        <v>218</v>
      </c>
      <c r="N20" s="88">
        <v>6</v>
      </c>
      <c r="O20" s="88">
        <v>7</v>
      </c>
      <c r="P20" s="88">
        <v>2</v>
      </c>
      <c r="Q20" s="88">
        <v>0</v>
      </c>
      <c r="R20" s="4">
        <f t="shared" si="0"/>
        <v>902</v>
      </c>
      <c r="S20" s="45">
        <f t="shared" si="1"/>
        <v>0.11098806447643657</v>
      </c>
    </row>
    <row r="21" spans="1:19" ht="12.75">
      <c r="A21" s="44" t="s">
        <v>23</v>
      </c>
      <c r="B21" s="4">
        <v>1</v>
      </c>
      <c r="C21" s="4">
        <v>0</v>
      </c>
      <c r="D21" s="4">
        <v>0</v>
      </c>
      <c r="E21" s="4">
        <v>0</v>
      </c>
      <c r="F21" s="88">
        <v>2</v>
      </c>
      <c r="G21" s="88">
        <v>34</v>
      </c>
      <c r="H21" s="88">
        <v>7</v>
      </c>
      <c r="I21" s="88">
        <v>19</v>
      </c>
      <c r="J21" s="88">
        <v>37</v>
      </c>
      <c r="K21" s="88">
        <v>7</v>
      </c>
      <c r="L21" s="88">
        <v>10</v>
      </c>
      <c r="M21" s="88">
        <v>3</v>
      </c>
      <c r="N21" s="88">
        <v>0</v>
      </c>
      <c r="O21" s="88">
        <v>0</v>
      </c>
      <c r="P21" s="88">
        <v>0</v>
      </c>
      <c r="Q21" s="88">
        <v>0</v>
      </c>
      <c r="R21" s="4">
        <f t="shared" si="0"/>
        <v>120</v>
      </c>
      <c r="S21" s="45">
        <f t="shared" si="1"/>
        <v>0.014765596160944998</v>
      </c>
    </row>
    <row r="22" spans="1:19" ht="12.75">
      <c r="A22" s="70" t="s">
        <v>24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7</v>
      </c>
      <c r="H22" s="81">
        <v>1</v>
      </c>
      <c r="I22" s="81">
        <v>0</v>
      </c>
      <c r="J22" s="81">
        <v>6</v>
      </c>
      <c r="K22" s="81">
        <v>0</v>
      </c>
      <c r="L22" s="81">
        <v>0</v>
      </c>
      <c r="M22" s="81">
        <v>2</v>
      </c>
      <c r="N22" s="81">
        <v>0</v>
      </c>
      <c r="O22" s="81">
        <v>0</v>
      </c>
      <c r="P22" s="81">
        <v>1</v>
      </c>
      <c r="Q22" s="81">
        <v>0</v>
      </c>
      <c r="R22" s="81">
        <f t="shared" si="0"/>
        <v>17</v>
      </c>
      <c r="S22" s="71">
        <f t="shared" si="1"/>
        <v>0.002091792789467208</v>
      </c>
    </row>
    <row r="23" spans="1:19" ht="15">
      <c r="A23" s="72" t="s">
        <v>135</v>
      </c>
      <c r="B23" s="73">
        <f>SUM(B11:B22)</f>
        <v>8</v>
      </c>
      <c r="C23" s="73">
        <f aca="true" t="shared" si="2" ref="C23:Q23">SUM(C11:C22)</f>
        <v>7</v>
      </c>
      <c r="D23" s="73">
        <f t="shared" si="2"/>
        <v>11</v>
      </c>
      <c r="E23" s="73">
        <f t="shared" si="2"/>
        <v>32</v>
      </c>
      <c r="F23" s="73">
        <f t="shared" si="2"/>
        <v>85</v>
      </c>
      <c r="G23" s="73">
        <f t="shared" si="2"/>
        <v>629</v>
      </c>
      <c r="H23" s="73">
        <f t="shared" si="2"/>
        <v>416</v>
      </c>
      <c r="I23" s="73">
        <f t="shared" si="2"/>
        <v>402</v>
      </c>
      <c r="J23" s="73">
        <f t="shared" si="2"/>
        <v>1161</v>
      </c>
      <c r="K23" s="73">
        <f t="shared" si="2"/>
        <v>482</v>
      </c>
      <c r="L23" s="73">
        <f t="shared" si="2"/>
        <v>2790</v>
      </c>
      <c r="M23" s="73">
        <f t="shared" si="2"/>
        <v>1802</v>
      </c>
      <c r="N23" s="73">
        <f t="shared" si="2"/>
        <v>121</v>
      </c>
      <c r="O23" s="73">
        <f t="shared" si="2"/>
        <v>155</v>
      </c>
      <c r="P23" s="73">
        <f t="shared" si="2"/>
        <v>19</v>
      </c>
      <c r="Q23" s="73">
        <f t="shared" si="2"/>
        <v>7</v>
      </c>
      <c r="R23" s="73">
        <f>SUM(R11:R22)</f>
        <v>8127</v>
      </c>
      <c r="S23" s="74">
        <f>SUM(S11:S22)</f>
        <v>1</v>
      </c>
    </row>
  </sheetData>
  <sheetProtection/>
  <mergeCells count="6">
    <mergeCell ref="A6:R6"/>
    <mergeCell ref="A7:R7"/>
    <mergeCell ref="A9:A10"/>
    <mergeCell ref="B9:Q9"/>
    <mergeCell ref="R9:R10"/>
    <mergeCell ref="S9:S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132</v>
      </c>
      <c r="B3" s="23"/>
      <c r="C3" s="23"/>
      <c r="D3" s="23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2.75">
      <c r="A7" s="128" t="s">
        <v>131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6:17" ht="12.75">
      <c r="P8" s="13"/>
      <c r="Q8" s="13"/>
    </row>
    <row r="9" spans="1:19" ht="15">
      <c r="A9" s="115" t="s">
        <v>25</v>
      </c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3" t="s">
        <v>1</v>
      </c>
      <c r="S9" s="117" t="s">
        <v>37</v>
      </c>
    </row>
    <row r="10" spans="1:19" ht="15">
      <c r="A10" s="126"/>
      <c r="B10" s="65" t="s">
        <v>125</v>
      </c>
      <c r="C10" s="65" t="s">
        <v>126</v>
      </c>
      <c r="D10" s="65" t="s">
        <v>127</v>
      </c>
      <c r="E10" s="87" t="s">
        <v>2</v>
      </c>
      <c r="F10" s="87" t="s">
        <v>3</v>
      </c>
      <c r="G10" s="87" t="s">
        <v>4</v>
      </c>
      <c r="H10" s="87" t="s">
        <v>5</v>
      </c>
      <c r="I10" s="87" t="s">
        <v>6</v>
      </c>
      <c r="J10" s="87" t="s">
        <v>7</v>
      </c>
      <c r="K10" s="87" t="s">
        <v>134</v>
      </c>
      <c r="L10" s="87" t="s">
        <v>8</v>
      </c>
      <c r="M10" s="87" t="s">
        <v>9</v>
      </c>
      <c r="N10" s="87" t="s">
        <v>54</v>
      </c>
      <c r="O10" s="87" t="s">
        <v>10</v>
      </c>
      <c r="P10" s="87" t="s">
        <v>11</v>
      </c>
      <c r="Q10" s="87" t="s">
        <v>12</v>
      </c>
      <c r="R10" s="133"/>
      <c r="S10" s="125"/>
    </row>
    <row r="11" spans="1:19" ht="12.75">
      <c r="A11" s="41" t="s">
        <v>13</v>
      </c>
      <c r="B11" s="4"/>
      <c r="C11" s="4">
        <v>1</v>
      </c>
      <c r="D11" s="4"/>
      <c r="E11" s="4"/>
      <c r="F11" s="88"/>
      <c r="G11" s="88">
        <v>2</v>
      </c>
      <c r="H11" s="88">
        <v>1</v>
      </c>
      <c r="I11" s="88">
        <v>2</v>
      </c>
      <c r="J11" s="88"/>
      <c r="K11" s="88"/>
      <c r="L11" s="88"/>
      <c r="M11" s="88">
        <v>1</v>
      </c>
      <c r="N11" s="88"/>
      <c r="O11" s="88">
        <v>1</v>
      </c>
      <c r="P11" s="88">
        <v>1</v>
      </c>
      <c r="Q11" s="88"/>
      <c r="R11" s="4">
        <v>9</v>
      </c>
      <c r="S11" s="43">
        <f>+R11/$R$23</f>
        <v>0.001246710070646904</v>
      </c>
    </row>
    <row r="12" spans="1:19" ht="12.75">
      <c r="A12" s="44" t="s">
        <v>14</v>
      </c>
      <c r="B12" s="4">
        <v>1</v>
      </c>
      <c r="C12" s="4"/>
      <c r="D12" s="4"/>
      <c r="E12" s="4">
        <v>2</v>
      </c>
      <c r="F12" s="88">
        <v>4</v>
      </c>
      <c r="G12" s="88">
        <v>10</v>
      </c>
      <c r="H12" s="88">
        <v>4</v>
      </c>
      <c r="I12" s="88">
        <v>4</v>
      </c>
      <c r="J12" s="88">
        <v>6</v>
      </c>
      <c r="K12" s="88"/>
      <c r="L12" s="88"/>
      <c r="M12" s="88">
        <v>1</v>
      </c>
      <c r="N12" s="88"/>
      <c r="O12" s="88"/>
      <c r="P12" s="88">
        <v>1</v>
      </c>
      <c r="Q12" s="88"/>
      <c r="R12" s="4">
        <v>33</v>
      </c>
      <c r="S12" s="45">
        <f aca="true" t="shared" si="0" ref="S12:S22">+R12/$R$23</f>
        <v>0.004571270259038648</v>
      </c>
    </row>
    <row r="13" spans="1:19" ht="12.75">
      <c r="A13" s="44" t="s">
        <v>15</v>
      </c>
      <c r="B13" s="4">
        <v>2</v>
      </c>
      <c r="C13" s="4"/>
      <c r="D13" s="4"/>
      <c r="E13" s="4"/>
      <c r="F13" s="88">
        <v>11</v>
      </c>
      <c r="G13" s="88">
        <v>9</v>
      </c>
      <c r="H13" s="88">
        <v>12</v>
      </c>
      <c r="I13" s="88">
        <v>5</v>
      </c>
      <c r="J13" s="88">
        <v>19</v>
      </c>
      <c r="K13" s="88">
        <v>2</v>
      </c>
      <c r="L13" s="88">
        <v>15</v>
      </c>
      <c r="M13" s="88">
        <v>4</v>
      </c>
      <c r="N13" s="88"/>
      <c r="O13" s="88"/>
      <c r="P13" s="88">
        <v>2</v>
      </c>
      <c r="Q13" s="88"/>
      <c r="R13" s="4">
        <v>81</v>
      </c>
      <c r="S13" s="45">
        <f t="shared" si="0"/>
        <v>0.011220390635822136</v>
      </c>
    </row>
    <row r="14" spans="1:19" ht="12.75">
      <c r="A14" s="44" t="s">
        <v>16</v>
      </c>
      <c r="B14" s="4"/>
      <c r="C14" s="4"/>
      <c r="D14" s="4"/>
      <c r="E14" s="4">
        <v>2</v>
      </c>
      <c r="F14" s="88">
        <v>15</v>
      </c>
      <c r="G14" s="88">
        <v>24</v>
      </c>
      <c r="H14" s="88">
        <v>27</v>
      </c>
      <c r="I14" s="88">
        <v>9</v>
      </c>
      <c r="J14" s="88">
        <v>25</v>
      </c>
      <c r="K14" s="88">
        <v>2</v>
      </c>
      <c r="L14" s="88">
        <v>27</v>
      </c>
      <c r="M14" s="88">
        <v>2</v>
      </c>
      <c r="N14" s="88"/>
      <c r="O14" s="88">
        <v>1</v>
      </c>
      <c r="P14" s="88">
        <v>2</v>
      </c>
      <c r="Q14" s="88">
        <v>4</v>
      </c>
      <c r="R14" s="4">
        <v>140</v>
      </c>
      <c r="S14" s="45">
        <f t="shared" si="0"/>
        <v>0.01939326776561851</v>
      </c>
    </row>
    <row r="15" spans="1:19" ht="12.75">
      <c r="A15" s="44" t="s">
        <v>17</v>
      </c>
      <c r="B15" s="4">
        <v>1</v>
      </c>
      <c r="C15" s="4">
        <v>1</v>
      </c>
      <c r="D15" s="4"/>
      <c r="E15" s="4">
        <v>1</v>
      </c>
      <c r="F15" s="88">
        <v>12</v>
      </c>
      <c r="G15" s="88">
        <v>146</v>
      </c>
      <c r="H15" s="88">
        <v>121</v>
      </c>
      <c r="I15" s="88">
        <v>34</v>
      </c>
      <c r="J15" s="88">
        <v>40</v>
      </c>
      <c r="K15" s="88">
        <v>20</v>
      </c>
      <c r="L15" s="88">
        <v>77</v>
      </c>
      <c r="M15" s="88">
        <v>42</v>
      </c>
      <c r="N15" s="88">
        <v>3</v>
      </c>
      <c r="O15" s="88">
        <v>4</v>
      </c>
      <c r="P15" s="88">
        <v>1</v>
      </c>
      <c r="Q15" s="88">
        <v>1</v>
      </c>
      <c r="R15" s="4">
        <v>504</v>
      </c>
      <c r="S15" s="45">
        <f t="shared" si="0"/>
        <v>0.06981576395622663</v>
      </c>
    </row>
    <row r="16" spans="1:19" ht="12.75">
      <c r="A16" s="44" t="s">
        <v>18</v>
      </c>
      <c r="B16" s="4"/>
      <c r="C16" s="4"/>
      <c r="D16" s="4"/>
      <c r="E16" s="4">
        <v>7</v>
      </c>
      <c r="F16" s="88">
        <v>9</v>
      </c>
      <c r="G16" s="88">
        <v>192</v>
      </c>
      <c r="H16" s="88">
        <v>92</v>
      </c>
      <c r="I16" s="88">
        <v>58</v>
      </c>
      <c r="J16" s="88">
        <v>159</v>
      </c>
      <c r="K16" s="88">
        <v>44</v>
      </c>
      <c r="L16" s="88">
        <v>281</v>
      </c>
      <c r="M16" s="88">
        <v>158</v>
      </c>
      <c r="N16" s="88">
        <v>4</v>
      </c>
      <c r="O16" s="88">
        <v>32</v>
      </c>
      <c r="P16" s="88">
        <v>7</v>
      </c>
      <c r="Q16" s="88">
        <v>4</v>
      </c>
      <c r="R16" s="4">
        <v>1047</v>
      </c>
      <c r="S16" s="45">
        <f t="shared" si="0"/>
        <v>0.14503393821858984</v>
      </c>
    </row>
    <row r="17" spans="1:19" ht="12.75">
      <c r="A17" s="44" t="s">
        <v>19</v>
      </c>
      <c r="B17" s="4">
        <v>4</v>
      </c>
      <c r="C17" s="4"/>
      <c r="D17" s="4"/>
      <c r="E17" s="4">
        <v>8</v>
      </c>
      <c r="F17" s="88">
        <v>15</v>
      </c>
      <c r="G17" s="88">
        <v>171</v>
      </c>
      <c r="H17" s="88">
        <v>106</v>
      </c>
      <c r="I17" s="88">
        <v>89</v>
      </c>
      <c r="J17" s="88">
        <v>238</v>
      </c>
      <c r="K17" s="88">
        <v>140</v>
      </c>
      <c r="L17" s="88">
        <v>594</v>
      </c>
      <c r="M17" s="88">
        <v>299</v>
      </c>
      <c r="N17" s="88">
        <v>16</v>
      </c>
      <c r="O17" s="88">
        <v>27</v>
      </c>
      <c r="P17" s="88">
        <v>6</v>
      </c>
      <c r="Q17" s="88">
        <v>5</v>
      </c>
      <c r="R17" s="4">
        <v>1718</v>
      </c>
      <c r="S17" s="45">
        <f t="shared" si="0"/>
        <v>0.23798310015237567</v>
      </c>
    </row>
    <row r="18" spans="1:19" ht="12.75">
      <c r="A18" s="44" t="s">
        <v>20</v>
      </c>
      <c r="B18" s="4"/>
      <c r="C18" s="4"/>
      <c r="D18" s="4"/>
      <c r="E18" s="4">
        <v>1</v>
      </c>
      <c r="F18" s="88">
        <v>8</v>
      </c>
      <c r="G18" s="88">
        <v>115</v>
      </c>
      <c r="H18" s="88">
        <v>71</v>
      </c>
      <c r="I18" s="88">
        <v>52</v>
      </c>
      <c r="J18" s="88">
        <v>178</v>
      </c>
      <c r="K18" s="88">
        <v>143</v>
      </c>
      <c r="L18" s="88">
        <v>487</v>
      </c>
      <c r="M18" s="88">
        <v>334</v>
      </c>
      <c r="N18" s="88">
        <v>42</v>
      </c>
      <c r="O18" s="88">
        <v>54</v>
      </c>
      <c r="P18" s="88">
        <v>15</v>
      </c>
      <c r="Q18" s="88">
        <v>5</v>
      </c>
      <c r="R18" s="4">
        <v>1505</v>
      </c>
      <c r="S18" s="45">
        <f t="shared" si="0"/>
        <v>0.20847762848039894</v>
      </c>
    </row>
    <row r="19" spans="1:19" ht="12.75">
      <c r="A19" s="44" t="s">
        <v>21</v>
      </c>
      <c r="B19" s="4">
        <v>2</v>
      </c>
      <c r="C19" s="4"/>
      <c r="D19" s="4"/>
      <c r="E19" s="4">
        <v>3</v>
      </c>
      <c r="F19" s="88">
        <v>9</v>
      </c>
      <c r="G19" s="88">
        <v>120</v>
      </c>
      <c r="H19" s="88">
        <v>63</v>
      </c>
      <c r="I19" s="88">
        <v>59</v>
      </c>
      <c r="J19" s="88">
        <v>175</v>
      </c>
      <c r="K19" s="88">
        <v>90</v>
      </c>
      <c r="L19" s="88">
        <v>416</v>
      </c>
      <c r="M19" s="88">
        <v>355</v>
      </c>
      <c r="N19" s="88">
        <v>49</v>
      </c>
      <c r="O19" s="88">
        <v>21</v>
      </c>
      <c r="P19" s="88">
        <v>4</v>
      </c>
      <c r="Q19" s="88">
        <v>1</v>
      </c>
      <c r="R19" s="4">
        <v>1367</v>
      </c>
      <c r="S19" s="45">
        <f t="shared" si="0"/>
        <v>0.1893614073971464</v>
      </c>
    </row>
    <row r="20" spans="1:19" ht="12.75">
      <c r="A20" s="44" t="s">
        <v>22</v>
      </c>
      <c r="B20" s="4"/>
      <c r="C20" s="4"/>
      <c r="D20" s="4"/>
      <c r="E20" s="4">
        <v>3</v>
      </c>
      <c r="F20" s="88">
        <v>3</v>
      </c>
      <c r="G20" s="88">
        <v>54</v>
      </c>
      <c r="H20" s="88">
        <v>20</v>
      </c>
      <c r="I20" s="88">
        <v>25</v>
      </c>
      <c r="J20" s="88">
        <v>99</v>
      </c>
      <c r="K20" s="88">
        <v>100</v>
      </c>
      <c r="L20" s="88">
        <v>220</v>
      </c>
      <c r="M20" s="88">
        <v>149</v>
      </c>
      <c r="N20" s="88">
        <v>9</v>
      </c>
      <c r="O20" s="88">
        <v>3</v>
      </c>
      <c r="P20" s="88">
        <v>1</v>
      </c>
      <c r="Q20" s="88"/>
      <c r="R20" s="4">
        <v>686</v>
      </c>
      <c r="S20" s="45">
        <f t="shared" si="0"/>
        <v>0.09502701205153068</v>
      </c>
    </row>
    <row r="21" spans="1:19" ht="12.75">
      <c r="A21" s="44" t="s">
        <v>23</v>
      </c>
      <c r="B21" s="4"/>
      <c r="C21" s="4"/>
      <c r="D21" s="4"/>
      <c r="E21" s="4">
        <v>1</v>
      </c>
      <c r="F21" s="88"/>
      <c r="G21" s="88">
        <v>56</v>
      </c>
      <c r="H21" s="88">
        <v>13</v>
      </c>
      <c r="I21" s="88">
        <v>7</v>
      </c>
      <c r="J21" s="88">
        <v>12</v>
      </c>
      <c r="K21" s="88">
        <v>6</v>
      </c>
      <c r="L21" s="88">
        <v>17</v>
      </c>
      <c r="M21" s="88">
        <v>5</v>
      </c>
      <c r="N21" s="88"/>
      <c r="O21" s="88"/>
      <c r="P21" s="88"/>
      <c r="Q21" s="88"/>
      <c r="R21" s="4">
        <v>117</v>
      </c>
      <c r="S21" s="45">
        <f t="shared" si="0"/>
        <v>0.01620723091840975</v>
      </c>
    </row>
    <row r="22" spans="1:19" ht="12.75">
      <c r="A22" s="70" t="s">
        <v>24</v>
      </c>
      <c r="B22" s="81">
        <v>1</v>
      </c>
      <c r="C22" s="81"/>
      <c r="D22" s="81"/>
      <c r="E22" s="81">
        <v>1</v>
      </c>
      <c r="F22" s="81"/>
      <c r="G22" s="81">
        <v>6</v>
      </c>
      <c r="H22" s="81">
        <v>2</v>
      </c>
      <c r="I22" s="81"/>
      <c r="J22" s="81"/>
      <c r="K22" s="81"/>
      <c r="L22" s="81"/>
      <c r="M22" s="81">
        <v>2</v>
      </c>
      <c r="N22" s="81"/>
      <c r="O22" s="81"/>
      <c r="P22" s="81"/>
      <c r="Q22" s="81"/>
      <c r="R22" s="81">
        <v>12</v>
      </c>
      <c r="S22" s="71">
        <f t="shared" si="0"/>
        <v>0.001662280094195872</v>
      </c>
    </row>
    <row r="23" spans="1:19" ht="15">
      <c r="A23" s="72" t="s">
        <v>135</v>
      </c>
      <c r="B23" s="73">
        <v>11</v>
      </c>
      <c r="C23" s="73">
        <v>2</v>
      </c>
      <c r="D23" s="73">
        <v>0</v>
      </c>
      <c r="E23" s="73">
        <v>29</v>
      </c>
      <c r="F23" s="73">
        <v>86</v>
      </c>
      <c r="G23" s="73">
        <v>905</v>
      </c>
      <c r="H23" s="73">
        <v>532</v>
      </c>
      <c r="I23" s="73">
        <v>344</v>
      </c>
      <c r="J23" s="73">
        <v>951</v>
      </c>
      <c r="K23" s="73">
        <v>547</v>
      </c>
      <c r="L23" s="73">
        <v>2134</v>
      </c>
      <c r="M23" s="73">
        <v>1352</v>
      </c>
      <c r="N23" s="73">
        <v>123</v>
      </c>
      <c r="O23" s="73">
        <v>143</v>
      </c>
      <c r="P23" s="73">
        <v>40</v>
      </c>
      <c r="Q23" s="73">
        <v>20</v>
      </c>
      <c r="R23" s="73">
        <v>7219</v>
      </c>
      <c r="S23" s="74">
        <f>SUM(S11:S22)</f>
        <v>0.9999999999999999</v>
      </c>
    </row>
  </sheetData>
  <sheetProtection/>
  <mergeCells count="6">
    <mergeCell ref="A6:R6"/>
    <mergeCell ref="A7:R7"/>
    <mergeCell ref="A9:A10"/>
    <mergeCell ref="R9:R10"/>
    <mergeCell ref="S9:S10"/>
    <mergeCell ref="B9:Q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129</v>
      </c>
      <c r="B3" s="23"/>
      <c r="C3" s="23"/>
      <c r="D3" s="23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>
      <c r="A7" s="128" t="s">
        <v>130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ht="12.75">
      <c r="P8" s="13"/>
    </row>
    <row r="9" spans="1:18" ht="15">
      <c r="A9" s="115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 t="s">
        <v>1</v>
      </c>
      <c r="R9" s="117" t="s">
        <v>37</v>
      </c>
    </row>
    <row r="10" spans="1:18" ht="15">
      <c r="A10" s="126"/>
      <c r="B10" s="65" t="s">
        <v>125</v>
      </c>
      <c r="C10" s="65" t="s">
        <v>126</v>
      </c>
      <c r="D10" s="65" t="s">
        <v>127</v>
      </c>
      <c r="E10" s="75" t="s">
        <v>2</v>
      </c>
      <c r="F10" s="75" t="s">
        <v>3</v>
      </c>
      <c r="G10" s="75" t="s">
        <v>4</v>
      </c>
      <c r="H10" s="75" t="s">
        <v>5</v>
      </c>
      <c r="I10" s="75" t="s">
        <v>6</v>
      </c>
      <c r="J10" s="75" t="s">
        <v>7</v>
      </c>
      <c r="K10" s="75" t="s">
        <v>8</v>
      </c>
      <c r="L10" s="75" t="s">
        <v>9</v>
      </c>
      <c r="M10" s="75" t="s">
        <v>54</v>
      </c>
      <c r="N10" s="75" t="s">
        <v>10</v>
      </c>
      <c r="O10" s="75" t="s">
        <v>11</v>
      </c>
      <c r="P10" s="75" t="s">
        <v>12</v>
      </c>
      <c r="Q10" s="133"/>
      <c r="R10" s="125"/>
    </row>
    <row r="11" spans="1:18" ht="12.75">
      <c r="A11" s="41" t="s">
        <v>13</v>
      </c>
      <c r="B11" s="44"/>
      <c r="C11" s="44"/>
      <c r="D11" s="44"/>
      <c r="E11" s="4"/>
      <c r="F11" s="59"/>
      <c r="G11" s="59">
        <v>10</v>
      </c>
      <c r="H11" s="59">
        <v>1</v>
      </c>
      <c r="I11" s="59">
        <v>2</v>
      </c>
      <c r="J11" s="59"/>
      <c r="K11" s="59">
        <v>1</v>
      </c>
      <c r="L11" s="59">
        <v>1</v>
      </c>
      <c r="M11" s="59"/>
      <c r="N11" s="59"/>
      <c r="O11" s="59"/>
      <c r="P11" s="59"/>
      <c r="Q11" s="4">
        <f aca="true" t="shared" si="0" ref="Q11:Q22">SUM(B11:P11)</f>
        <v>15</v>
      </c>
      <c r="R11" s="43">
        <f>+Q11/$Q$23</f>
        <v>0.00246669955599408</v>
      </c>
    </row>
    <row r="12" spans="1:18" ht="12.75">
      <c r="A12" s="44" t="s">
        <v>14</v>
      </c>
      <c r="B12" s="44"/>
      <c r="C12" s="44"/>
      <c r="D12" s="44"/>
      <c r="E12" s="4"/>
      <c r="F12" s="59"/>
      <c r="G12" s="59">
        <v>5</v>
      </c>
      <c r="H12" s="59"/>
      <c r="I12" s="59"/>
      <c r="J12" s="59"/>
      <c r="K12" s="59">
        <v>1</v>
      </c>
      <c r="L12" s="59">
        <v>1</v>
      </c>
      <c r="M12" s="59"/>
      <c r="N12" s="59"/>
      <c r="O12" s="59"/>
      <c r="P12" s="59"/>
      <c r="Q12" s="4">
        <f t="shared" si="0"/>
        <v>7</v>
      </c>
      <c r="R12" s="45">
        <f aca="true" t="shared" si="1" ref="R12:R22">+Q12/$Q$23</f>
        <v>0.001151126459463904</v>
      </c>
    </row>
    <row r="13" spans="1:18" ht="12.75">
      <c r="A13" s="44" t="s">
        <v>15</v>
      </c>
      <c r="B13" s="44"/>
      <c r="C13" s="44"/>
      <c r="D13" s="44"/>
      <c r="E13" s="4">
        <v>1</v>
      </c>
      <c r="F13" s="59"/>
      <c r="G13" s="59">
        <v>30</v>
      </c>
      <c r="H13" s="59">
        <v>1</v>
      </c>
      <c r="I13" s="59">
        <v>1</v>
      </c>
      <c r="J13" s="59">
        <v>7</v>
      </c>
      <c r="K13" s="59">
        <v>2</v>
      </c>
      <c r="L13" s="59">
        <v>1</v>
      </c>
      <c r="M13" s="59"/>
      <c r="N13" s="59">
        <v>1</v>
      </c>
      <c r="O13" s="59"/>
      <c r="P13" s="59">
        <v>1</v>
      </c>
      <c r="Q13" s="4">
        <f t="shared" si="0"/>
        <v>45</v>
      </c>
      <c r="R13" s="45">
        <f t="shared" si="1"/>
        <v>0.00740009866798224</v>
      </c>
    </row>
    <row r="14" spans="1:18" ht="12.75">
      <c r="A14" s="44" t="s">
        <v>16</v>
      </c>
      <c r="B14" s="44"/>
      <c r="C14" s="44"/>
      <c r="D14" s="44"/>
      <c r="E14" s="4"/>
      <c r="F14" s="59">
        <v>5</v>
      </c>
      <c r="G14" s="59">
        <v>15</v>
      </c>
      <c r="H14" s="59">
        <v>16</v>
      </c>
      <c r="I14" s="59">
        <v>5</v>
      </c>
      <c r="J14" s="59">
        <v>10</v>
      </c>
      <c r="K14" s="59">
        <v>22</v>
      </c>
      <c r="L14" s="59">
        <v>8</v>
      </c>
      <c r="M14" s="59"/>
      <c r="N14" s="59"/>
      <c r="O14" s="59">
        <v>1</v>
      </c>
      <c r="P14" s="59"/>
      <c r="Q14" s="4">
        <f t="shared" si="0"/>
        <v>82</v>
      </c>
      <c r="R14" s="45">
        <f t="shared" si="1"/>
        <v>0.013484624239434303</v>
      </c>
    </row>
    <row r="15" spans="1:18" ht="12.75">
      <c r="A15" s="44" t="s">
        <v>17</v>
      </c>
      <c r="B15" s="44">
        <v>2</v>
      </c>
      <c r="C15" s="44"/>
      <c r="D15" s="44"/>
      <c r="E15" s="4">
        <v>3</v>
      </c>
      <c r="F15" s="59">
        <v>22</v>
      </c>
      <c r="G15" s="59">
        <v>132</v>
      </c>
      <c r="H15" s="59">
        <v>92</v>
      </c>
      <c r="I15" s="59">
        <v>20</v>
      </c>
      <c r="J15" s="59">
        <v>33</v>
      </c>
      <c r="K15" s="59">
        <v>123</v>
      </c>
      <c r="L15" s="59">
        <v>68</v>
      </c>
      <c r="M15" s="59">
        <v>5</v>
      </c>
      <c r="N15" s="59">
        <v>36</v>
      </c>
      <c r="O15" s="59">
        <v>1</v>
      </c>
      <c r="P15" s="59">
        <v>1</v>
      </c>
      <c r="Q15" s="4">
        <f t="shared" si="0"/>
        <v>538</v>
      </c>
      <c r="R15" s="45">
        <f t="shared" si="1"/>
        <v>0.08847229074165433</v>
      </c>
    </row>
    <row r="16" spans="1:18" ht="12.75">
      <c r="A16" s="44" t="s">
        <v>18</v>
      </c>
      <c r="B16" s="44">
        <v>2</v>
      </c>
      <c r="C16" s="44"/>
      <c r="D16" s="44"/>
      <c r="E16" s="4">
        <v>5</v>
      </c>
      <c r="F16" s="59">
        <v>21</v>
      </c>
      <c r="G16" s="59">
        <v>184</v>
      </c>
      <c r="H16" s="59">
        <v>118</v>
      </c>
      <c r="I16" s="59">
        <v>47</v>
      </c>
      <c r="J16" s="59">
        <v>125</v>
      </c>
      <c r="K16" s="59">
        <v>279</v>
      </c>
      <c r="L16" s="59">
        <v>170</v>
      </c>
      <c r="M16" s="59">
        <v>10</v>
      </c>
      <c r="N16" s="59">
        <v>22</v>
      </c>
      <c r="O16" s="59">
        <v>7</v>
      </c>
      <c r="P16" s="59">
        <v>3</v>
      </c>
      <c r="Q16" s="4">
        <f t="shared" si="0"/>
        <v>993</v>
      </c>
      <c r="R16" s="45">
        <f t="shared" si="1"/>
        <v>0.16329551060680808</v>
      </c>
    </row>
    <row r="17" spans="1:18" ht="12.75">
      <c r="A17" s="44" t="s">
        <v>19</v>
      </c>
      <c r="B17" s="44"/>
      <c r="C17" s="44"/>
      <c r="D17" s="44"/>
      <c r="E17" s="4">
        <v>1</v>
      </c>
      <c r="F17" s="59">
        <v>22</v>
      </c>
      <c r="G17" s="59">
        <v>189</v>
      </c>
      <c r="H17" s="59">
        <v>94</v>
      </c>
      <c r="I17" s="59">
        <v>78</v>
      </c>
      <c r="J17" s="59">
        <v>204</v>
      </c>
      <c r="K17" s="59">
        <v>633</v>
      </c>
      <c r="L17" s="59">
        <v>261</v>
      </c>
      <c r="M17" s="59">
        <v>27</v>
      </c>
      <c r="N17" s="59">
        <v>33</v>
      </c>
      <c r="O17" s="59">
        <v>4</v>
      </c>
      <c r="P17" s="59">
        <v>3</v>
      </c>
      <c r="Q17" s="4">
        <f t="shared" si="0"/>
        <v>1549</v>
      </c>
      <c r="R17" s="45">
        <f t="shared" si="1"/>
        <v>0.2547278408156553</v>
      </c>
    </row>
    <row r="18" spans="1:18" ht="12.75">
      <c r="A18" s="44" t="s">
        <v>20</v>
      </c>
      <c r="B18" s="44">
        <v>2</v>
      </c>
      <c r="C18" s="44"/>
      <c r="D18" s="44"/>
      <c r="E18" s="4">
        <v>4</v>
      </c>
      <c r="F18" s="59">
        <v>24</v>
      </c>
      <c r="G18" s="59">
        <v>119</v>
      </c>
      <c r="H18" s="59">
        <v>85</v>
      </c>
      <c r="I18" s="59">
        <v>60</v>
      </c>
      <c r="J18" s="59">
        <v>168</v>
      </c>
      <c r="K18" s="59">
        <v>573</v>
      </c>
      <c r="L18" s="59">
        <v>288</v>
      </c>
      <c r="M18" s="59">
        <v>20</v>
      </c>
      <c r="N18" s="59">
        <v>47</v>
      </c>
      <c r="O18" s="59">
        <v>6</v>
      </c>
      <c r="P18" s="59">
        <v>2</v>
      </c>
      <c r="Q18" s="4">
        <f t="shared" si="0"/>
        <v>1398</v>
      </c>
      <c r="R18" s="45">
        <f t="shared" si="1"/>
        <v>0.22989639861864825</v>
      </c>
    </row>
    <row r="19" spans="1:18" ht="12.75">
      <c r="A19" s="44" t="s">
        <v>21</v>
      </c>
      <c r="B19" s="44"/>
      <c r="C19" s="44"/>
      <c r="D19" s="44"/>
      <c r="E19" s="4">
        <v>3</v>
      </c>
      <c r="F19" s="59">
        <v>11</v>
      </c>
      <c r="G19" s="59">
        <v>178</v>
      </c>
      <c r="H19" s="59">
        <v>63</v>
      </c>
      <c r="I19" s="59">
        <v>55</v>
      </c>
      <c r="J19" s="59">
        <v>190</v>
      </c>
      <c r="K19" s="59">
        <v>403</v>
      </c>
      <c r="L19" s="59">
        <v>148</v>
      </c>
      <c r="M19" s="59">
        <v>19</v>
      </c>
      <c r="N19" s="59">
        <v>17</v>
      </c>
      <c r="O19" s="59">
        <v>1</v>
      </c>
      <c r="P19" s="59">
        <v>1</v>
      </c>
      <c r="Q19" s="4">
        <f t="shared" si="0"/>
        <v>1089</v>
      </c>
      <c r="R19" s="45">
        <f t="shared" si="1"/>
        <v>0.17908238776517021</v>
      </c>
    </row>
    <row r="20" spans="1:18" ht="12.75">
      <c r="A20" s="44" t="s">
        <v>22</v>
      </c>
      <c r="B20" s="44"/>
      <c r="C20" s="44"/>
      <c r="D20" s="44"/>
      <c r="E20" s="4">
        <v>3</v>
      </c>
      <c r="F20" s="59">
        <v>4</v>
      </c>
      <c r="G20" s="59">
        <v>55</v>
      </c>
      <c r="H20" s="59">
        <v>13</v>
      </c>
      <c r="I20" s="59">
        <v>22</v>
      </c>
      <c r="J20" s="59">
        <v>52</v>
      </c>
      <c r="K20" s="59">
        <v>76</v>
      </c>
      <c r="L20" s="59">
        <v>23</v>
      </c>
      <c r="M20" s="59">
        <v>3</v>
      </c>
      <c r="N20" s="59">
        <v>1</v>
      </c>
      <c r="O20" s="59">
        <v>1</v>
      </c>
      <c r="P20" s="59">
        <v>1</v>
      </c>
      <c r="Q20" s="4">
        <f t="shared" si="0"/>
        <v>254</v>
      </c>
      <c r="R20" s="45">
        <f t="shared" si="1"/>
        <v>0.041769445814833085</v>
      </c>
    </row>
    <row r="21" spans="1:18" ht="12.75">
      <c r="A21" s="44" t="s">
        <v>23</v>
      </c>
      <c r="B21" s="44"/>
      <c r="C21" s="44"/>
      <c r="D21" s="44"/>
      <c r="E21" s="4"/>
      <c r="F21" s="59"/>
      <c r="G21" s="59">
        <v>57</v>
      </c>
      <c r="H21" s="59">
        <v>15</v>
      </c>
      <c r="I21" s="59">
        <v>5</v>
      </c>
      <c r="J21" s="59">
        <v>13</v>
      </c>
      <c r="K21" s="59">
        <v>2</v>
      </c>
      <c r="L21" s="59"/>
      <c r="M21" s="59"/>
      <c r="N21" s="59"/>
      <c r="O21" s="59"/>
      <c r="P21" s="59"/>
      <c r="Q21" s="4">
        <f t="shared" si="0"/>
        <v>92</v>
      </c>
      <c r="R21" s="45">
        <f t="shared" si="1"/>
        <v>0.015129090610097023</v>
      </c>
    </row>
    <row r="22" spans="1:18" ht="12.75">
      <c r="A22" s="46" t="s">
        <v>24</v>
      </c>
      <c r="B22" s="46"/>
      <c r="C22" s="46">
        <v>1</v>
      </c>
      <c r="D22" s="46"/>
      <c r="E22" s="30"/>
      <c r="F22" s="30">
        <v>1</v>
      </c>
      <c r="G22" s="30">
        <v>12</v>
      </c>
      <c r="H22" s="30">
        <v>3</v>
      </c>
      <c r="I22" s="30">
        <v>1</v>
      </c>
      <c r="J22" s="30"/>
      <c r="K22" s="30">
        <v>1</v>
      </c>
      <c r="L22" s="30"/>
      <c r="M22" s="30"/>
      <c r="N22" s="30"/>
      <c r="O22" s="30"/>
      <c r="P22" s="30"/>
      <c r="Q22" s="4">
        <f t="shared" si="0"/>
        <v>19</v>
      </c>
      <c r="R22" s="47">
        <f t="shared" si="1"/>
        <v>0.003124486104259168</v>
      </c>
    </row>
    <row r="23" spans="1:18" ht="15">
      <c r="A23" s="33"/>
      <c r="B23" s="33">
        <f>SUM(B11:B22)</f>
        <v>6</v>
      </c>
      <c r="C23" s="33">
        <f aca="true" t="shared" si="2" ref="C23:Q23">SUM(C11:C22)</f>
        <v>1</v>
      </c>
      <c r="D23" s="33">
        <f t="shared" si="2"/>
        <v>0</v>
      </c>
      <c r="E23" s="33">
        <f t="shared" si="2"/>
        <v>20</v>
      </c>
      <c r="F23" s="33">
        <f t="shared" si="2"/>
        <v>110</v>
      </c>
      <c r="G23" s="33">
        <f t="shared" si="2"/>
        <v>986</v>
      </c>
      <c r="H23" s="33">
        <f t="shared" si="2"/>
        <v>501</v>
      </c>
      <c r="I23" s="33">
        <f t="shared" si="2"/>
        <v>296</v>
      </c>
      <c r="J23" s="33">
        <f t="shared" si="2"/>
        <v>802</v>
      </c>
      <c r="K23" s="33">
        <f t="shared" si="2"/>
        <v>2116</v>
      </c>
      <c r="L23" s="33">
        <f t="shared" si="2"/>
        <v>969</v>
      </c>
      <c r="M23" s="33">
        <f t="shared" si="2"/>
        <v>84</v>
      </c>
      <c r="N23" s="33">
        <f t="shared" si="2"/>
        <v>157</v>
      </c>
      <c r="O23" s="33">
        <f t="shared" si="2"/>
        <v>21</v>
      </c>
      <c r="P23" s="33">
        <f t="shared" si="2"/>
        <v>12</v>
      </c>
      <c r="Q23" s="33">
        <f t="shared" si="2"/>
        <v>6081</v>
      </c>
      <c r="R23" s="48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B9:P9"/>
    <mergeCell ref="Q9:Q10"/>
    <mergeCell ref="R9:R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B28" sqref="B28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3" t="s">
        <v>27</v>
      </c>
      <c r="B1" s="23"/>
      <c r="C1" s="23"/>
      <c r="D1" s="23"/>
    </row>
    <row r="2" spans="1:4" ht="12.75">
      <c r="A2" s="23" t="s">
        <v>118</v>
      </c>
      <c r="B2" s="23"/>
      <c r="C2" s="23"/>
      <c r="D2" s="23"/>
    </row>
    <row r="3" spans="1:4" ht="12.75">
      <c r="A3" s="23" t="s">
        <v>123</v>
      </c>
      <c r="B3" s="23"/>
      <c r="C3" s="23"/>
      <c r="D3" s="23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>
      <c r="A7" s="128" t="s">
        <v>124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ht="12.75">
      <c r="P8" s="13"/>
    </row>
    <row r="9" spans="1:18" ht="15">
      <c r="A9" s="115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 t="s">
        <v>1</v>
      </c>
      <c r="R9" s="117" t="s">
        <v>37</v>
      </c>
    </row>
    <row r="10" spans="1:18" ht="15">
      <c r="A10" s="126"/>
      <c r="B10" s="65" t="s">
        <v>125</v>
      </c>
      <c r="C10" s="65" t="s">
        <v>126</v>
      </c>
      <c r="D10" s="65" t="s">
        <v>127</v>
      </c>
      <c r="E10" s="66" t="s">
        <v>2</v>
      </c>
      <c r="F10" s="66" t="s">
        <v>3</v>
      </c>
      <c r="G10" s="66" t="s">
        <v>4</v>
      </c>
      <c r="H10" s="66" t="s">
        <v>5</v>
      </c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54</v>
      </c>
      <c r="N10" s="66" t="s">
        <v>10</v>
      </c>
      <c r="O10" s="66" t="s">
        <v>11</v>
      </c>
      <c r="P10" s="66" t="s">
        <v>12</v>
      </c>
      <c r="Q10" s="133"/>
      <c r="R10" s="125"/>
    </row>
    <row r="11" spans="1:18" ht="12.75">
      <c r="A11" s="41" t="s">
        <v>13</v>
      </c>
      <c r="B11" s="44">
        <v>0</v>
      </c>
      <c r="C11" s="44">
        <v>0</v>
      </c>
      <c r="D11" s="44">
        <v>0</v>
      </c>
      <c r="E11" s="4">
        <v>2</v>
      </c>
      <c r="F11" s="59">
        <v>0</v>
      </c>
      <c r="G11" s="59">
        <v>1</v>
      </c>
      <c r="H11" s="59">
        <v>1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2</v>
      </c>
      <c r="P11" s="59">
        <v>0</v>
      </c>
      <c r="Q11" s="4">
        <f aca="true" t="shared" si="0" ref="Q11:Q16">SUM(B11:P11)</f>
        <v>6</v>
      </c>
      <c r="R11" s="43">
        <f>+Q11/$Q$23</f>
        <v>0.0011376564277588168</v>
      </c>
    </row>
    <row r="12" spans="1:18" ht="12.75">
      <c r="A12" s="44" t="s">
        <v>14</v>
      </c>
      <c r="B12" s="44">
        <v>0</v>
      </c>
      <c r="C12" s="44">
        <v>0</v>
      </c>
      <c r="D12" s="44">
        <v>0</v>
      </c>
      <c r="E12" s="4">
        <v>1</v>
      </c>
      <c r="F12" s="59">
        <v>1</v>
      </c>
      <c r="G12" s="59">
        <v>11</v>
      </c>
      <c r="H12" s="59">
        <v>0</v>
      </c>
      <c r="I12" s="59">
        <v>0</v>
      </c>
      <c r="J12" s="59">
        <v>2</v>
      </c>
      <c r="K12" s="59">
        <v>2</v>
      </c>
      <c r="L12" s="59">
        <v>0</v>
      </c>
      <c r="M12" s="59">
        <v>0</v>
      </c>
      <c r="N12" s="59">
        <v>0</v>
      </c>
      <c r="O12" s="59">
        <v>0</v>
      </c>
      <c r="P12" s="59">
        <v>1</v>
      </c>
      <c r="Q12" s="4">
        <f t="shared" si="0"/>
        <v>18</v>
      </c>
      <c r="R12" s="45">
        <f aca="true" t="shared" si="1" ref="R12:R22">+Q12/$Q$23</f>
        <v>0.0034129692832764505</v>
      </c>
    </row>
    <row r="13" spans="1:18" ht="12.75">
      <c r="A13" s="44" t="s">
        <v>15</v>
      </c>
      <c r="B13" s="44">
        <v>0</v>
      </c>
      <c r="C13" s="44">
        <v>0</v>
      </c>
      <c r="D13" s="44">
        <v>0</v>
      </c>
      <c r="E13" s="4">
        <v>2</v>
      </c>
      <c r="F13" s="59">
        <v>3</v>
      </c>
      <c r="G13" s="59">
        <v>28</v>
      </c>
      <c r="H13" s="59">
        <v>4</v>
      </c>
      <c r="I13" s="59">
        <v>1</v>
      </c>
      <c r="J13" s="59">
        <v>21</v>
      </c>
      <c r="K13" s="59">
        <v>40</v>
      </c>
      <c r="L13" s="59">
        <v>19</v>
      </c>
      <c r="M13" s="59">
        <v>5</v>
      </c>
      <c r="N13" s="59">
        <v>3</v>
      </c>
      <c r="O13" s="59">
        <v>9</v>
      </c>
      <c r="P13" s="59">
        <v>5</v>
      </c>
      <c r="Q13" s="4">
        <f t="shared" si="0"/>
        <v>140</v>
      </c>
      <c r="R13" s="45">
        <f t="shared" si="1"/>
        <v>0.026545316647705725</v>
      </c>
    </row>
    <row r="14" spans="1:18" ht="12.75">
      <c r="A14" s="44" t="s">
        <v>16</v>
      </c>
      <c r="B14" s="44">
        <v>0</v>
      </c>
      <c r="C14" s="44">
        <v>0</v>
      </c>
      <c r="D14" s="44">
        <v>0</v>
      </c>
      <c r="E14" s="4">
        <v>2</v>
      </c>
      <c r="F14" s="59">
        <v>8</v>
      </c>
      <c r="G14" s="59">
        <v>71</v>
      </c>
      <c r="H14" s="59">
        <v>37</v>
      </c>
      <c r="I14" s="59">
        <v>7</v>
      </c>
      <c r="J14" s="59">
        <v>15</v>
      </c>
      <c r="K14" s="59">
        <v>37</v>
      </c>
      <c r="L14" s="59">
        <v>11</v>
      </c>
      <c r="M14" s="59">
        <v>3</v>
      </c>
      <c r="N14" s="59">
        <v>2</v>
      </c>
      <c r="O14" s="59">
        <v>4</v>
      </c>
      <c r="P14" s="59">
        <v>5</v>
      </c>
      <c r="Q14" s="4">
        <f t="shared" si="0"/>
        <v>202</v>
      </c>
      <c r="R14" s="45">
        <f t="shared" si="1"/>
        <v>0.03830109973454683</v>
      </c>
    </row>
    <row r="15" spans="1:18" ht="12.75">
      <c r="A15" s="44" t="s">
        <v>17</v>
      </c>
      <c r="B15" s="44">
        <v>0</v>
      </c>
      <c r="C15" s="44">
        <v>0</v>
      </c>
      <c r="D15" s="44">
        <v>0</v>
      </c>
      <c r="E15" s="4">
        <v>1</v>
      </c>
      <c r="F15" s="59">
        <v>17</v>
      </c>
      <c r="G15" s="59">
        <v>210</v>
      </c>
      <c r="H15" s="59">
        <v>93</v>
      </c>
      <c r="I15" s="59">
        <v>41</v>
      </c>
      <c r="J15" s="59">
        <v>69</v>
      </c>
      <c r="K15" s="59">
        <v>194</v>
      </c>
      <c r="L15" s="59">
        <v>50</v>
      </c>
      <c r="M15" s="59">
        <v>13</v>
      </c>
      <c r="N15" s="59">
        <v>7</v>
      </c>
      <c r="O15" s="59">
        <v>2</v>
      </c>
      <c r="P15" s="59">
        <v>5</v>
      </c>
      <c r="Q15" s="4">
        <f t="shared" si="0"/>
        <v>702</v>
      </c>
      <c r="R15" s="45">
        <f t="shared" si="1"/>
        <v>0.13310580204778158</v>
      </c>
    </row>
    <row r="16" spans="1:18" ht="12.75">
      <c r="A16" s="44" t="s">
        <v>18</v>
      </c>
      <c r="B16" s="44">
        <v>0</v>
      </c>
      <c r="C16" s="44">
        <v>0</v>
      </c>
      <c r="D16" s="44">
        <v>0</v>
      </c>
      <c r="E16" s="4">
        <v>2</v>
      </c>
      <c r="F16" s="59">
        <v>22</v>
      </c>
      <c r="G16" s="59">
        <v>166</v>
      </c>
      <c r="H16" s="59">
        <v>79</v>
      </c>
      <c r="I16" s="59">
        <v>74</v>
      </c>
      <c r="J16" s="59">
        <v>136</v>
      </c>
      <c r="K16" s="59">
        <v>362</v>
      </c>
      <c r="L16" s="59">
        <v>101</v>
      </c>
      <c r="M16" s="59">
        <v>9</v>
      </c>
      <c r="N16" s="59">
        <v>17</v>
      </c>
      <c r="O16" s="59">
        <v>4</v>
      </c>
      <c r="P16" s="59">
        <v>3</v>
      </c>
      <c r="Q16" s="4">
        <f t="shared" si="0"/>
        <v>975</v>
      </c>
      <c r="R16" s="45">
        <f t="shared" si="1"/>
        <v>0.18486916951080773</v>
      </c>
    </row>
    <row r="17" spans="1:18" ht="12.75">
      <c r="A17" s="44" t="s">
        <v>19</v>
      </c>
      <c r="B17" s="44">
        <v>1</v>
      </c>
      <c r="C17" s="44">
        <v>0</v>
      </c>
      <c r="D17" s="44">
        <v>0</v>
      </c>
      <c r="E17" s="4">
        <v>1</v>
      </c>
      <c r="F17" s="59">
        <v>23</v>
      </c>
      <c r="G17" s="59">
        <v>179</v>
      </c>
      <c r="H17" s="59">
        <v>80</v>
      </c>
      <c r="I17" s="59">
        <v>63</v>
      </c>
      <c r="J17" s="59">
        <v>200</v>
      </c>
      <c r="K17" s="59">
        <v>720</v>
      </c>
      <c r="L17" s="59">
        <v>222</v>
      </c>
      <c r="M17" s="59">
        <v>23</v>
      </c>
      <c r="N17" s="59">
        <v>21</v>
      </c>
      <c r="O17" s="59">
        <v>0</v>
      </c>
      <c r="P17" s="59">
        <v>5</v>
      </c>
      <c r="Q17" s="4">
        <f aca="true" t="shared" si="2" ref="Q17:Q22">SUM(B17:P17)</f>
        <v>1538</v>
      </c>
      <c r="R17" s="45">
        <f t="shared" si="1"/>
        <v>0.29161926431551005</v>
      </c>
    </row>
    <row r="18" spans="1:18" ht="12.75">
      <c r="A18" s="44" t="s">
        <v>20</v>
      </c>
      <c r="B18" s="44">
        <v>0</v>
      </c>
      <c r="C18" s="44">
        <v>0</v>
      </c>
      <c r="D18" s="44">
        <v>0</v>
      </c>
      <c r="E18" s="4">
        <v>0</v>
      </c>
      <c r="F18" s="59">
        <v>10</v>
      </c>
      <c r="G18" s="59">
        <v>109</v>
      </c>
      <c r="H18" s="59">
        <v>44</v>
      </c>
      <c r="I18" s="59">
        <v>32</v>
      </c>
      <c r="J18" s="59">
        <v>74</v>
      </c>
      <c r="K18" s="59">
        <v>238</v>
      </c>
      <c r="L18" s="59">
        <v>150</v>
      </c>
      <c r="M18" s="59">
        <v>21</v>
      </c>
      <c r="N18" s="59">
        <v>20</v>
      </c>
      <c r="O18" s="59">
        <v>0</v>
      </c>
      <c r="P18" s="59">
        <v>3</v>
      </c>
      <c r="Q18" s="4">
        <f t="shared" si="2"/>
        <v>701</v>
      </c>
      <c r="R18" s="45">
        <f t="shared" si="1"/>
        <v>0.1329161926431551</v>
      </c>
    </row>
    <row r="19" spans="1:18" ht="12.75">
      <c r="A19" s="44" t="s">
        <v>21</v>
      </c>
      <c r="B19" s="44">
        <v>0</v>
      </c>
      <c r="C19" s="44">
        <v>0</v>
      </c>
      <c r="D19" s="44">
        <v>0</v>
      </c>
      <c r="E19" s="4">
        <v>2</v>
      </c>
      <c r="F19" s="59">
        <v>9</v>
      </c>
      <c r="G19" s="59">
        <v>92</v>
      </c>
      <c r="H19" s="59">
        <v>26</v>
      </c>
      <c r="I19" s="59">
        <v>19</v>
      </c>
      <c r="J19" s="59">
        <v>81</v>
      </c>
      <c r="K19" s="59">
        <v>242</v>
      </c>
      <c r="L19" s="59">
        <v>157</v>
      </c>
      <c r="M19" s="59">
        <v>14</v>
      </c>
      <c r="N19" s="59">
        <v>5</v>
      </c>
      <c r="O19" s="59">
        <v>0</v>
      </c>
      <c r="P19" s="59">
        <v>0</v>
      </c>
      <c r="Q19" s="4">
        <f t="shared" si="2"/>
        <v>647</v>
      </c>
      <c r="R19" s="45">
        <f t="shared" si="1"/>
        <v>0.12267728479332575</v>
      </c>
    </row>
    <row r="20" spans="1:18" ht="12.75">
      <c r="A20" s="44" t="s">
        <v>22</v>
      </c>
      <c r="B20" s="44">
        <v>0</v>
      </c>
      <c r="C20" s="44">
        <v>0</v>
      </c>
      <c r="D20" s="44">
        <v>0</v>
      </c>
      <c r="E20" s="4">
        <v>1</v>
      </c>
      <c r="F20" s="59">
        <v>8</v>
      </c>
      <c r="G20" s="59">
        <v>65</v>
      </c>
      <c r="H20" s="59">
        <v>20</v>
      </c>
      <c r="I20" s="59">
        <v>15</v>
      </c>
      <c r="J20" s="59">
        <v>29</v>
      </c>
      <c r="K20" s="59">
        <v>113</v>
      </c>
      <c r="L20" s="59">
        <v>42</v>
      </c>
      <c r="M20" s="59">
        <v>4</v>
      </c>
      <c r="N20" s="59">
        <v>3</v>
      </c>
      <c r="O20" s="59">
        <v>0</v>
      </c>
      <c r="P20" s="59">
        <v>1</v>
      </c>
      <c r="Q20" s="4">
        <f t="shared" si="2"/>
        <v>301</v>
      </c>
      <c r="R20" s="45">
        <f t="shared" si="1"/>
        <v>0.05707243079256731</v>
      </c>
    </row>
    <row r="21" spans="1:18" ht="12.75">
      <c r="A21" s="44" t="s">
        <v>23</v>
      </c>
      <c r="B21" s="44">
        <v>0</v>
      </c>
      <c r="C21" s="44">
        <v>0</v>
      </c>
      <c r="D21" s="44">
        <v>0</v>
      </c>
      <c r="E21" s="4">
        <v>0</v>
      </c>
      <c r="F21" s="59">
        <v>0</v>
      </c>
      <c r="G21" s="59">
        <v>26</v>
      </c>
      <c r="H21" s="59">
        <v>3</v>
      </c>
      <c r="I21" s="59">
        <v>1</v>
      </c>
      <c r="J21" s="59">
        <v>3</v>
      </c>
      <c r="K21" s="59">
        <v>2</v>
      </c>
      <c r="L21" s="59">
        <v>1</v>
      </c>
      <c r="M21" s="59">
        <v>0</v>
      </c>
      <c r="N21" s="59">
        <v>0</v>
      </c>
      <c r="O21" s="59">
        <v>0</v>
      </c>
      <c r="P21" s="59">
        <v>0</v>
      </c>
      <c r="Q21" s="4">
        <f t="shared" si="2"/>
        <v>36</v>
      </c>
      <c r="R21" s="45">
        <f t="shared" si="1"/>
        <v>0.006825938566552901</v>
      </c>
    </row>
    <row r="22" spans="1:18" ht="12.75">
      <c r="A22" s="46" t="s">
        <v>24</v>
      </c>
      <c r="B22" s="46">
        <v>0</v>
      </c>
      <c r="C22" s="46">
        <v>0</v>
      </c>
      <c r="D22" s="46">
        <v>0</v>
      </c>
      <c r="E22" s="30">
        <v>0</v>
      </c>
      <c r="F22" s="30">
        <v>0</v>
      </c>
      <c r="G22" s="30">
        <v>3</v>
      </c>
      <c r="H22" s="30">
        <v>1</v>
      </c>
      <c r="I22" s="30">
        <v>2</v>
      </c>
      <c r="J22" s="30">
        <v>1</v>
      </c>
      <c r="K22" s="30">
        <v>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4">
        <f t="shared" si="2"/>
        <v>8</v>
      </c>
      <c r="R22" s="47">
        <f t="shared" si="1"/>
        <v>0.0015168752370117557</v>
      </c>
    </row>
    <row r="23" spans="1:18" ht="15">
      <c r="A23" s="33"/>
      <c r="B23" s="67">
        <v>1</v>
      </c>
      <c r="C23" s="67"/>
      <c r="D23" s="67"/>
      <c r="E23" s="68">
        <v>14</v>
      </c>
      <c r="F23" s="69">
        <v>101</v>
      </c>
      <c r="G23" s="69">
        <v>961</v>
      </c>
      <c r="H23" s="69">
        <v>388</v>
      </c>
      <c r="I23" s="69">
        <v>255</v>
      </c>
      <c r="J23" s="69">
        <v>631</v>
      </c>
      <c r="K23" s="69">
        <v>1951</v>
      </c>
      <c r="L23" s="69">
        <v>753</v>
      </c>
      <c r="M23" s="69">
        <v>92</v>
      </c>
      <c r="N23" s="69">
        <v>78</v>
      </c>
      <c r="O23" s="69">
        <v>21</v>
      </c>
      <c r="P23" s="69">
        <v>28</v>
      </c>
      <c r="Q23" s="68">
        <v>5274</v>
      </c>
      <c r="R23" s="48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Q9:Q10"/>
    <mergeCell ref="R9:R10"/>
    <mergeCell ref="B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2015-04-22T19:29:35Z</cp:lastPrinted>
  <dcterms:created xsi:type="dcterms:W3CDTF">2008-01-23T19:00:01Z</dcterms:created>
  <dcterms:modified xsi:type="dcterms:W3CDTF">2023-11-27T12:22:27Z</dcterms:modified>
  <cp:category/>
  <cp:version/>
  <cp:contentType/>
  <cp:contentStatus/>
</cp:coreProperties>
</file>