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2" activeTab="0"/>
  </bookViews>
  <sheets>
    <sheet name="Histórico" sheetId="1" r:id="rId1"/>
    <sheet name="Histórico por Región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1992" sheetId="33" r:id="rId33"/>
    <sheet name="1991" sheetId="34" r:id="rId34"/>
    <sheet name="1990" sheetId="35" r:id="rId35"/>
    <sheet name="1989" sheetId="36" r:id="rId36"/>
    <sheet name="1988" sheetId="37" r:id="rId37"/>
    <sheet name="1987" sheetId="38" r:id="rId38"/>
    <sheet name="1986" sheetId="39" r:id="rId39"/>
    <sheet name="1985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<sst xmlns="http://schemas.openxmlformats.org/spreadsheetml/2006/main" count="1494" uniqueCount="153">
  <si>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</si>
  <si>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</si>
  <si>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</si>
  <si>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</si>
  <si>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</si>
  <si>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</si>
  <si>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</si>
  <si>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</si>
  <si>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</si>
  <si>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</si>
  <si>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</si>
  <si>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</si>
  <si>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</si>
  <si>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</si>
  <si>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</si>
  <si>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</si>
  <si>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</si>
  <si>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</si>
  <si>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</si>
  <si>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</si>
  <si>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</si>
  <si>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</si>
  <si>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</si>
  <si>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</si>
  <si>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</si>
  <si>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</si>
  <si>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</si>
  <si>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</si>
  <si>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</si>
  <si>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</si>
  <si>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</si>
  <si>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</si>
  <si>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</si>
  <si>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</si>
  <si>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</si>
  <si>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</si>
  <si>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</si>
  <si>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</si>
  <si>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</si>
  <si>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</si>
  <si>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</si>
  <si>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</si>
  <si>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</si>
  <si>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</si>
  <si>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</si>
  <si>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</si>
  <si>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</si>
  <si>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</si>
  <si>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</si>
  <si>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</si>
  <si>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</si>
  <si>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</si>
  <si>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</si>
  <si>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</si>
  <si>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</si>
  <si>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</si>
  <si>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</si>
  <si>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</si>
  <si>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</si>
  <si>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</si>
  <si>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</si>
  <si>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</si>
  <si>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</si>
  <si>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</si>
  <si>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</si>
  <si>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</si>
  <si>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</si>
  <si>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</si>
  <si>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</si>
  <si>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</si>
  <si>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</si>
  <si>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</si>
  <si>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</si>
  <si>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</si>
  <si>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</si>
  <si>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</si>
  <si>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</si>
  <si>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</si>
  <si>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</si>
  <si>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</si>
  <si>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</si>
  <si>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</si>
  <si>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</si>
  <si>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</si>
  <si>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</si>
  <si>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</si>
  <si>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</si>
  <si>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</si>
  <si>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</si>
  <si>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</si>
  <si>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</si>
  <si>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</si>
  <si>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</si>
  <si>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</si>
  <si>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</si>
  <si>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</si>
  <si>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</si>
  <si>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</si>
  <si>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</si>
  <si>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</si>
  <si>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</si>
  <si>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</si>
  <si>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</si>
  <si>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</si>
  <si>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</si>
  <si>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</si>
  <si>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</si>
  <si>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</si>
  <si>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</si>
  <si>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</si>
  <si>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</si>
  <si>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</si>
  <si>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</si>
  <si>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</si>
  <si>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</si>
  <si>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</si>
  <si>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</si>
  <si>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</si>
  <si>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14-15</t>
  </si>
  <si>
    <t>GERENCIA PROTECCION CONTRA INCENDIOS FORESTALES</t>
  </si>
  <si>
    <t>Estadísticas-Agosto 2016</t>
  </si>
  <si>
    <t>TEMPORADA 2015- 2016</t>
  </si>
  <si>
    <t>15-16</t>
  </si>
  <si>
    <t>Estadísticas-Septiembre 2017</t>
  </si>
  <si>
    <t>16-17</t>
  </si>
  <si>
    <t>XV</t>
  </si>
  <si>
    <t>I</t>
  </si>
  <si>
    <t>II</t>
  </si>
  <si>
    <t>TEMPORADA 2016- 2017</t>
  </si>
  <si>
    <t>Estadísticas-Septiembre 2018</t>
  </si>
  <si>
    <t>17-18</t>
  </si>
  <si>
    <t>TEMPORADA 2017- 2018</t>
  </si>
  <si>
    <t>Estadísticas-Agosto 2019</t>
  </si>
  <si>
    <t>TEMPORADA 2018- 2019</t>
  </si>
  <si>
    <t>18 - 19</t>
  </si>
  <si>
    <t>XVI</t>
  </si>
  <si>
    <t>Estadísticas-Julio 2020</t>
  </si>
  <si>
    <t>TEMPORADA 2019- 2020</t>
  </si>
  <si>
    <t>19-20</t>
  </si>
  <si>
    <t>Estadísticas-Julio 2021</t>
  </si>
  <si>
    <t>TEMPORADA 2020 - 2021</t>
  </si>
  <si>
    <t>20 - 21</t>
  </si>
  <si>
    <t>Estadísticas-Agosto 2022</t>
  </si>
  <si>
    <t>TEMPORADAS 1985 A 2022</t>
  </si>
  <si>
    <t>21 - 22</t>
  </si>
  <si>
    <t>TOTAL 1985/2022</t>
  </si>
  <si>
    <t>PROMEDIO 1985/2022</t>
  </si>
  <si>
    <t>PROMEDIO QUINQUENIO 2017/2021</t>
  </si>
  <si>
    <t>Quinquenio 2017-2021</t>
  </si>
  <si>
    <t>2021-2022</t>
  </si>
  <si>
    <t>TEMPORADA 2021 - 2022</t>
  </si>
  <si>
    <t>TEMPORADAS 1985 - 2022</t>
  </si>
  <si>
    <t>Estadísticas-Diciembre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</si>
</sst>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  <numFmt numFmtId="184" formatCode="#.##0.00"/>
    <numFmt numFmtId="185" formatCode="[$-340A]dddd\,\ dd&quot; de &quot;mmmm&quot; de &quot;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17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21" borderId="1" xfId="34" applyBorder="1" applyAlignment="1">
      <alignment horizontal="center" vertical="center" wrapText="1"/>
    </xf>
    <xf numFmtId="0" fontId="36" fillId="21" borderId="18" xfId="34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36" fillId="21" borderId="18" xfId="34" applyBorder="1" applyAlignment="1">
      <alignment horizontal="center" vertical="center"/>
    </xf>
    <xf numFmtId="16" fontId="36" fillId="21" borderId="18" xfId="34" applyNumberForma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6" fillId="21" borderId="25" xfId="34" applyBorder="1" applyAlignment="1">
      <alignment horizontal="center" vertical="center" wrapText="1"/>
    </xf>
    <xf numFmtId="0" fontId="36" fillId="21" borderId="26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36" fillId="21" borderId="27" xfId="34" applyBorder="1" applyAlignment="1">
      <alignment horizontal="center"/>
    </xf>
    <xf numFmtId="4" fontId="36" fillId="21" borderId="28" xfId="34" applyNumberFormat="1" applyBorder="1" applyAlignment="1">
      <alignment/>
    </xf>
    <xf numFmtId="10" fontId="36" fillId="21" borderId="29" xfId="34" applyNumberFormat="1" applyBorder="1" applyAlignment="1">
      <alignment/>
    </xf>
    <xf numFmtId="0" fontId="36" fillId="21" borderId="30" xfId="34" applyBorder="1" applyAlignment="1">
      <alignment horizontal="center"/>
    </xf>
    <xf numFmtId="4" fontId="36" fillId="21" borderId="31" xfId="34" applyNumberFormat="1" applyBorder="1" applyAlignment="1">
      <alignment/>
    </xf>
    <xf numFmtId="10" fontId="36" fillId="21" borderId="32" xfId="34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36" fillId="21" borderId="30" xfId="34" applyBorder="1" applyAlignment="1">
      <alignment/>
    </xf>
    <xf numFmtId="3" fontId="36" fillId="21" borderId="31" xfId="34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5" xfId="0" applyNumberForma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 locked="0"/>
    </xf>
    <xf numFmtId="179" fontId="0" fillId="0" borderId="16" xfId="0" applyNumberFormat="1" applyBorder="1" applyAlignment="1">
      <alignment/>
    </xf>
    <xf numFmtId="179" fontId="36" fillId="21" borderId="31" xfId="34" applyNumberFormat="1" applyBorder="1" applyAlignment="1">
      <alignment/>
    </xf>
    <xf numFmtId="179" fontId="0" fillId="0" borderId="16" xfId="0" applyNumberFormat="1" applyBorder="1" applyAlignment="1" applyProtection="1">
      <alignment/>
      <protection locked="0"/>
    </xf>
    <xf numFmtId="2" fontId="50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35" xfId="0" applyNumberFormat="1" applyFont="1" applyFill="1" applyBorder="1" applyAlignment="1">
      <alignment horizontal="center"/>
    </xf>
    <xf numFmtId="2" fontId="50" fillId="0" borderId="35" xfId="0" applyNumberFormat="1" applyFont="1" applyFill="1" applyBorder="1" applyAlignment="1">
      <alignment horizontal="center"/>
    </xf>
    <xf numFmtId="0" fontId="36" fillId="21" borderId="1" xfId="34" applyAlignment="1">
      <alignment horizontal="center" vertical="center"/>
    </xf>
    <xf numFmtId="0" fontId="36" fillId="21" borderId="1" xfId="34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36" fillId="21" borderId="36" xfId="34" applyNumberFormat="1" applyBorder="1" applyAlignment="1">
      <alignment/>
    </xf>
    <xf numFmtId="2" fontId="51" fillId="0" borderId="37" xfId="0" applyNumberFormat="1" applyFont="1" applyFill="1" applyBorder="1" applyAlignment="1">
      <alignment horizontal="center"/>
    </xf>
    <xf numFmtId="2" fontId="51" fillId="0" borderId="38" xfId="0" applyNumberFormat="1" applyFont="1" applyFill="1" applyBorder="1" applyAlignment="1">
      <alignment horizontal="center"/>
    </xf>
    <xf numFmtId="0" fontId="36" fillId="21" borderId="39" xfId="34" applyBorder="1" applyAlignment="1">
      <alignment horizontal="center" vertical="center" wrapText="1"/>
    </xf>
    <xf numFmtId="3" fontId="36" fillId="21" borderId="40" xfId="34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3" fontId="0" fillId="0" borderId="23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4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2" fontId="51" fillId="0" borderId="16" xfId="0" applyNumberFormat="1" applyFont="1" applyFill="1" applyBorder="1" applyAlignment="1">
      <alignment horizontal="center"/>
    </xf>
    <xf numFmtId="3" fontId="36" fillId="21" borderId="41" xfId="34" applyNumberFormat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0" fontId="36" fillId="21" borderId="18" xfId="34" applyBorder="1" applyAlignment="1">
      <alignment horizontal="center" vertical="center" wrapText="1"/>
    </xf>
    <xf numFmtId="0" fontId="36" fillId="21" borderId="31" xfId="34" applyBorder="1" applyAlignment="1">
      <alignment horizontal="center" vertical="center" wrapText="1"/>
    </xf>
    <xf numFmtId="0" fontId="36" fillId="21" borderId="42" xfId="34" applyBorder="1" applyAlignment="1">
      <alignment horizontal="center" vertical="center" wrapText="1"/>
    </xf>
    <xf numFmtId="0" fontId="36" fillId="21" borderId="43" xfId="34" applyBorder="1" applyAlignment="1">
      <alignment horizontal="center" vertical="center" wrapText="1"/>
    </xf>
    <xf numFmtId="0" fontId="36" fillId="21" borderId="44" xfId="34" applyBorder="1" applyAlignment="1">
      <alignment horizontal="center" vertical="center" wrapText="1"/>
    </xf>
    <xf numFmtId="0" fontId="36" fillId="21" borderId="42" xfId="34" applyBorder="1" applyAlignment="1">
      <alignment horizontal="center" vertical="center"/>
    </xf>
    <xf numFmtId="0" fontId="36" fillId="21" borderId="43" xfId="34" applyBorder="1" applyAlignment="1">
      <alignment horizontal="center" vertical="center"/>
    </xf>
    <xf numFmtId="0" fontId="36" fillId="21" borderId="44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6" fillId="21" borderId="45" xfId="34" applyBorder="1" applyAlignment="1">
      <alignment horizontal="center" vertical="center"/>
    </xf>
    <xf numFmtId="0" fontId="36" fillId="21" borderId="39" xfId="34" applyBorder="1" applyAlignment="1">
      <alignment horizontal="center" vertical="center" wrapText="1"/>
    </xf>
    <xf numFmtId="0" fontId="36" fillId="21" borderId="46" xfId="34" applyBorder="1" applyAlignment="1">
      <alignment horizontal="center" vertical="center"/>
    </xf>
    <xf numFmtId="0" fontId="36" fillId="21" borderId="47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36" fillId="21" borderId="30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6" fillId="21" borderId="50" xfId="34" applyBorder="1" applyAlignment="1">
      <alignment horizontal="center" vertical="center"/>
    </xf>
    <xf numFmtId="0" fontId="36" fillId="21" borderId="31" xfId="34" applyBorder="1" applyAlignment="1">
      <alignment horizontal="center" vertical="center"/>
    </xf>
    <xf numFmtId="0" fontId="36" fillId="21" borderId="51" xfId="34" applyBorder="1" applyAlignment="1">
      <alignment horizontal="center" vertical="center"/>
    </xf>
    <xf numFmtId="0" fontId="36" fillId="21" borderId="32" xfId="34" applyBorder="1" applyAlignment="1">
      <alignment horizontal="center" vertical="center"/>
    </xf>
    <xf numFmtId="0" fontId="36" fillId="21" borderId="52" xfId="34" applyBorder="1" applyAlignment="1">
      <alignment horizontal="center"/>
    </xf>
    <xf numFmtId="0" fontId="36" fillId="21" borderId="53" xfId="34" applyBorder="1" applyAlignment="1">
      <alignment horizontal="center"/>
    </xf>
    <xf numFmtId="0" fontId="36" fillId="21" borderId="54" xfId="34" applyBorder="1" applyAlignment="1">
      <alignment horizontal="center"/>
    </xf>
    <xf numFmtId="0" fontId="36" fillId="21" borderId="55" xfId="34" applyBorder="1" applyAlignment="1">
      <alignment horizontal="center" vertical="center"/>
    </xf>
    <xf numFmtId="0" fontId="36" fillId="21" borderId="43" xfId="34" applyBorder="1" applyAlignment="1">
      <alignment horizontal="center"/>
    </xf>
    <xf numFmtId="0" fontId="36" fillId="21" borderId="56" xfId="34" applyBorder="1" applyAlignment="1">
      <alignment horizontal="center" vertical="center"/>
    </xf>
    <xf numFmtId="0" fontId="36" fillId="21" borderId="57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DAÑO HISTORICO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1985-2022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405"/>
          <c:w val="0.92725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Histórico!$A$10:$A$21</c:f>
              <c:strCache>
                <c:ptCount val="1"/>
                <c:pt idx="0">
                  <c:v>JULIO AGOSTO SEPTIEMBRE OCTUBRE NOVIEMBRE DICIEMBRE ENERO FEBRERO MARZO ABRIL MAYO JUNIO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'[1]Histórico'!$A$10:$A$21</c:f>
              <c:strCache>
                <c:ptCount val="12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ENERO</c:v>
                </c:pt>
                <c:pt idx="7">
                  <c:v>FEBRERO</c:v>
                </c:pt>
                <c:pt idx="8">
                  <c:v>MARZO</c:v>
                </c:pt>
                <c:pt idx="9">
                  <c:v>ABRIL</c:v>
                </c:pt>
                <c:pt idx="10">
                  <c:v>MAYO</c:v>
                </c:pt>
                <c:pt idx="11">
                  <c:v>JUNIO</c:v>
                </c:pt>
              </c:strCache>
            </c:strRef>
          </c:cat>
          <c:val>
            <c:numRef>
              <c:f>Histórico!$AO$10:$AO$21</c:f>
              <c:numCache/>
            </c:numRef>
          </c:val>
        </c:ser>
        <c:axId val="54664112"/>
        <c:axId val="22214961"/>
      </c:area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Promedio 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Quinquenio  2017 - 2022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5375"/>
          <c:w val="0.906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'[1]Histórico'!$AR$10:$AR$21</c:f>
              <c:strCache>
                <c:ptCount val="12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</c:v>
                </c:pt>
                <c:pt idx="7">
                  <c:v>FEB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Histórico!$AU$10:$AU$21</c:f>
              <c:numCache/>
            </c:numRef>
          </c:val>
        </c:ser>
        <c:ser>
          <c:idx val="1"/>
          <c:order val="1"/>
          <c:tx>
            <c:v>2021-2022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Histórico!$AV$10:$AV$21</c:f>
              <c:numCache/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220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Promedio Quinquenio  2017- 2022 </a:t>
            </a:r>
          </a:p>
        </c:rich>
      </c:tx>
      <c:layout>
        <c:manualLayout>
          <c:xMode val="factor"/>
          <c:yMode val="factor"/>
          <c:x val="0.06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5375"/>
          <c:w val="0.905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'[1]Histórico'!$AX$10:$AX$21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Histórico!$BA$10:$BA$21</c:f>
              <c:numCache/>
            </c:numRef>
          </c:val>
        </c:ser>
        <c:ser>
          <c:idx val="1"/>
          <c:order val="1"/>
          <c:tx>
            <c:v>2021-2022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Histórico!$BB$10:$BB$21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479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26</xdr:row>
      <xdr:rowOff>114300</xdr:rowOff>
    </xdr:from>
    <xdr:to>
      <xdr:col>22</xdr:col>
      <xdr:colOff>28575</xdr:colOff>
      <xdr:row>48</xdr:row>
      <xdr:rowOff>76200</xdr:rowOff>
    </xdr:to>
    <xdr:graphicFrame>
      <xdr:nvGraphicFramePr>
        <xdr:cNvPr id="1" name="Gráfico 1"/>
        <xdr:cNvGraphicFramePr/>
      </xdr:nvGraphicFramePr>
      <xdr:xfrm>
        <a:off x="3267075" y="5724525"/>
        <a:ext cx="10829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762000</xdr:colOff>
      <xdr:row>23</xdr:row>
      <xdr:rowOff>104775</xdr:rowOff>
    </xdr:from>
    <xdr:to>
      <xdr:col>54</xdr:col>
      <xdr:colOff>38100</xdr:colOff>
      <xdr:row>45</xdr:row>
      <xdr:rowOff>85725</xdr:rowOff>
    </xdr:to>
    <xdr:graphicFrame>
      <xdr:nvGraphicFramePr>
        <xdr:cNvPr id="2" name="Gráfico 2"/>
        <xdr:cNvGraphicFramePr/>
      </xdr:nvGraphicFramePr>
      <xdr:xfrm>
        <a:off x="30908625" y="5229225"/>
        <a:ext cx="82010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55</xdr:col>
      <xdr:colOff>0</xdr:colOff>
      <xdr:row>24</xdr:row>
      <xdr:rowOff>0</xdr:rowOff>
    </xdr:from>
    <xdr:to>
      <xdr:col>64</xdr:col>
      <xdr:colOff>295275</xdr:colOff>
      <xdr:row>45</xdr:row>
      <xdr:rowOff>142875</xdr:rowOff>
    </xdr:to>
    <xdr:graphicFrame>
      <xdr:nvGraphicFramePr>
        <xdr:cNvPr id="3" name="Gráfico 2"/>
        <xdr:cNvGraphicFramePr/>
      </xdr:nvGraphicFramePr>
      <xdr:xfrm>
        <a:off x="39985950" y="5286375"/>
        <a:ext cx="72961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\Downloads\TABLA6_TEMPORADA2019_06b_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"/>
      <sheetName val="Histórico por Región"/>
      <sheetName val="Histórico por Región_0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</sheetNames>
    <sheetDataSet>
      <sheetData sheetId="0">
        <row r="10">
          <cell r="A10" t="str">
            <v>JULIO</v>
          </cell>
          <cell r="AR10" t="str">
            <v>JUL</v>
          </cell>
          <cell r="AX10" t="str">
            <v>ENE</v>
          </cell>
        </row>
        <row r="11">
          <cell r="A11" t="str">
            <v>AGOSTO</v>
          </cell>
          <cell r="AR11" t="str">
            <v>AGO</v>
          </cell>
          <cell r="AX11" t="str">
            <v>FEB</v>
          </cell>
        </row>
        <row r="12">
          <cell r="A12" t="str">
            <v>SEPTIEMBRE</v>
          </cell>
          <cell r="AR12" t="str">
            <v>SEP</v>
          </cell>
          <cell r="AX12" t="str">
            <v>MAR</v>
          </cell>
        </row>
        <row r="13">
          <cell r="A13" t="str">
            <v>OCTUBRE</v>
          </cell>
          <cell r="AR13" t="str">
            <v>OCT</v>
          </cell>
          <cell r="AX13" t="str">
            <v>ABR</v>
          </cell>
        </row>
        <row r="14">
          <cell r="A14" t="str">
            <v>NOVIEMBRE</v>
          </cell>
          <cell r="AR14" t="str">
            <v>NOV</v>
          </cell>
          <cell r="AX14" t="str">
            <v>MAY</v>
          </cell>
        </row>
        <row r="15">
          <cell r="A15" t="str">
            <v>DICIEMBRE</v>
          </cell>
          <cell r="AR15" t="str">
            <v>DIC</v>
          </cell>
          <cell r="AX15" t="str">
            <v>JUN</v>
          </cell>
        </row>
        <row r="16">
          <cell r="A16" t="str">
            <v>ENERO</v>
          </cell>
          <cell r="AR16" t="str">
            <v>ENE</v>
          </cell>
          <cell r="AX16" t="str">
            <v>JUL</v>
          </cell>
        </row>
        <row r="17">
          <cell r="A17" t="str">
            <v>FEBRERO</v>
          </cell>
          <cell r="AR17" t="str">
            <v>FEB</v>
          </cell>
          <cell r="AX17" t="str">
            <v>AGO</v>
          </cell>
        </row>
        <row r="18">
          <cell r="A18" t="str">
            <v>MARZO</v>
          </cell>
          <cell r="AR18" t="str">
            <v>MAR</v>
          </cell>
          <cell r="AX18" t="str">
            <v>SEP</v>
          </cell>
        </row>
        <row r="19">
          <cell r="A19" t="str">
            <v>ABRIL</v>
          </cell>
          <cell r="AR19" t="str">
            <v>ABR</v>
          </cell>
          <cell r="AX19" t="str">
            <v>OCT</v>
          </cell>
        </row>
        <row r="20">
          <cell r="A20" t="str">
            <v>MAYO</v>
          </cell>
          <cell r="AR20" t="str">
            <v>MAY</v>
          </cell>
          <cell r="AX20" t="str">
            <v>NOV</v>
          </cell>
        </row>
        <row r="21">
          <cell r="A21" t="str">
            <v>JUNIO</v>
          </cell>
          <cell r="AR21" t="str">
            <v>JUN</v>
          </cell>
          <cell r="AX21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showGridLines="0" tabSelected="1" zoomScale="78" zoomScaleNormal="78" workbookViewId="0" topLeftCell="A1">
      <selection activeCell="A4" sqref="A4"/>
    </sheetView>
  </sheetViews>
  <sheetFormatPr defaultColWidth="11.421875" defaultRowHeight="12.75"/>
  <cols>
    <col min="1" max="1" width="13.7109375" style="14" customWidth="1"/>
    <col min="2" max="9" width="9.57421875" style="14" bestFit="1" customWidth="1"/>
    <col min="10" max="10" width="9.140625" style="14" bestFit="1" customWidth="1"/>
    <col min="11" max="11" width="9.57421875" style="14" bestFit="1" customWidth="1"/>
    <col min="12" max="12" width="9.140625" style="14" bestFit="1" customWidth="1"/>
    <col min="13" max="13" width="9.57421875" style="14" bestFit="1" customWidth="1"/>
    <col min="14" max="14" width="9.140625" style="14" bestFit="1" customWidth="1"/>
    <col min="15" max="16" width="9.57421875" style="14" bestFit="1" customWidth="1"/>
    <col min="17" max="17" width="8.421875" style="14" customWidth="1"/>
    <col min="18" max="18" width="8.7109375" style="14" bestFit="1" customWidth="1"/>
    <col min="19" max="19" width="9.57421875" style="14" bestFit="1" customWidth="1"/>
    <col min="20" max="20" width="9.140625" style="14" bestFit="1" customWidth="1"/>
    <col min="21" max="22" width="9.57421875" style="14" bestFit="1" customWidth="1"/>
    <col min="23" max="23" width="9.140625" style="14" bestFit="1" customWidth="1"/>
    <col min="24" max="29" width="9.57421875" style="14" bestFit="1" customWidth="1"/>
    <col min="30" max="30" width="9.140625" style="14" bestFit="1" customWidth="1"/>
    <col min="31" max="32" width="10.57421875" style="14" bestFit="1" customWidth="1"/>
    <col min="33" max="33" width="9.57421875" style="14" bestFit="1" customWidth="1"/>
    <col min="34" max="34" width="10.57421875" style="14" bestFit="1" customWidth="1"/>
    <col min="35" max="36" width="9.57421875" style="14" bestFit="1" customWidth="1"/>
    <col min="37" max="37" width="10.57421875" style="14" bestFit="1" customWidth="1"/>
    <col min="38" max="38" width="9.57421875" style="14" bestFit="1" customWidth="1"/>
    <col min="39" max="39" width="11.00390625" style="14" bestFit="1" customWidth="1"/>
    <col min="40" max="40" width="14.28125" style="14" customWidth="1"/>
    <col min="41" max="41" width="16.8515625" style="14" customWidth="1"/>
    <col min="42" max="42" width="12.140625" style="14" customWidth="1"/>
    <col min="43" max="43" width="18.00390625" style="14" customWidth="1"/>
    <col min="44" max="44" width="12.57421875" style="14" bestFit="1" customWidth="1"/>
    <col min="45" max="45" width="12.57421875" style="14" customWidth="1"/>
    <col min="46" max="46" width="9.7109375" style="14" customWidth="1"/>
    <col min="47" max="47" width="15.421875" style="14" customWidth="1"/>
    <col min="48" max="48" width="15.57421875" style="14" customWidth="1"/>
    <col min="49" max="49" width="14.421875" style="14" customWidth="1"/>
    <col min="50" max="50" width="13.28125" style="14" customWidth="1"/>
    <col min="51" max="51" width="11.421875" style="14" customWidth="1"/>
    <col min="52" max="52" width="9.7109375" style="14" customWidth="1"/>
    <col min="53" max="53" width="17.00390625" style="14" customWidth="1"/>
    <col min="54" max="54" width="14.7109375" style="14" customWidth="1"/>
    <col min="55" max="55" width="13.7109375" style="14" customWidth="1"/>
    <col min="56" max="56" width="13.57421875" style="14" customWidth="1"/>
    <col min="57" max="16384" width="11.421875" style="14" customWidth="1"/>
  </cols>
  <sheetData>
    <row r="1" spans="1:45" ht="12.75">
      <c r="A1" s="18" t="s">
        <v>25</v>
      </c>
      <c r="AS1" s="18" t="s">
        <v>25</v>
      </c>
    </row>
    <row r="2" spans="1:45" ht="12.75">
      <c r="A2" s="18" t="s">
        <v>119</v>
      </c>
      <c r="N2" s="90"/>
      <c r="AS2" s="18" t="s">
        <v>108</v>
      </c>
    </row>
    <row r="3" spans="1:45" ht="12.75">
      <c r="A3" s="18" t="s">
        <v>152</v>
      </c>
      <c r="AS3" s="18" t="s">
        <v>152</v>
      </c>
    </row>
    <row r="5" spans="1:41" ht="15.75">
      <c r="A5" s="116" t="s">
        <v>81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3" ht="15.75">
      <c r="A6" s="116" t="s">
        <v>143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Q6" s="9"/>
    </row>
    <row r="8" spans="1:56" ht="20.25" customHeight="1">
      <c r="A8" s="113" t="s">
        <v>24</v>
      </c>
      <c r="B8" s="119" t="s">
        <v>86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11" t="s">
        <v>145</v>
      </c>
      <c r="AO8" s="112" t="s">
        <v>146</v>
      </c>
      <c r="AQ8" s="108" t="s">
        <v>147</v>
      </c>
      <c r="AT8" s="110" t="s">
        <v>100</v>
      </c>
      <c r="AU8" s="111"/>
      <c r="AV8" s="111"/>
      <c r="AW8" s="111"/>
      <c r="AX8" s="112"/>
      <c r="AZ8" s="113" t="s">
        <v>112</v>
      </c>
      <c r="BA8" s="114"/>
      <c r="BB8" s="114"/>
      <c r="BC8" s="114"/>
      <c r="BD8" s="115"/>
    </row>
    <row r="9" spans="1:56" ht="26.25" customHeight="1">
      <c r="A9" s="117"/>
      <c r="B9" s="38" t="s">
        <v>53</v>
      </c>
      <c r="C9" s="38" t="s">
        <v>54</v>
      </c>
      <c r="D9" s="38" t="s">
        <v>55</v>
      </c>
      <c r="E9" s="38" t="s">
        <v>56</v>
      </c>
      <c r="F9" s="38" t="s">
        <v>57</v>
      </c>
      <c r="G9" s="38" t="s">
        <v>58</v>
      </c>
      <c r="H9" s="38" t="s">
        <v>59</v>
      </c>
      <c r="I9" s="38" t="s">
        <v>60</v>
      </c>
      <c r="J9" s="38" t="s">
        <v>61</v>
      </c>
      <c r="K9" s="38" t="s">
        <v>62</v>
      </c>
      <c r="L9" s="38" t="s">
        <v>63</v>
      </c>
      <c r="M9" s="38" t="s">
        <v>64</v>
      </c>
      <c r="N9" s="38" t="s">
        <v>65</v>
      </c>
      <c r="O9" s="38" t="s">
        <v>66</v>
      </c>
      <c r="P9" s="38" t="s">
        <v>67</v>
      </c>
      <c r="Q9" s="38" t="s">
        <v>68</v>
      </c>
      <c r="R9" s="38" t="s">
        <v>69</v>
      </c>
      <c r="S9" s="39" t="s">
        <v>70</v>
      </c>
      <c r="T9" s="39" t="s">
        <v>71</v>
      </c>
      <c r="U9" s="39" t="s">
        <v>72</v>
      </c>
      <c r="V9" s="39" t="s">
        <v>73</v>
      </c>
      <c r="W9" s="39" t="s">
        <v>74</v>
      </c>
      <c r="X9" s="39" t="s">
        <v>75</v>
      </c>
      <c r="Y9" s="39" t="s">
        <v>76</v>
      </c>
      <c r="Z9" s="39" t="s">
        <v>77</v>
      </c>
      <c r="AA9" s="39" t="s">
        <v>85</v>
      </c>
      <c r="AB9" s="39" t="s">
        <v>104</v>
      </c>
      <c r="AC9" s="39" t="s">
        <v>105</v>
      </c>
      <c r="AD9" s="39" t="s">
        <v>107</v>
      </c>
      <c r="AE9" s="39" t="s">
        <v>114</v>
      </c>
      <c r="AF9" s="39" t="s">
        <v>118</v>
      </c>
      <c r="AG9" s="39" t="s">
        <v>122</v>
      </c>
      <c r="AH9" s="39" t="s">
        <v>124</v>
      </c>
      <c r="AI9" s="39" t="s">
        <v>130</v>
      </c>
      <c r="AJ9" s="39" t="s">
        <v>134</v>
      </c>
      <c r="AK9" s="39" t="s">
        <v>138</v>
      </c>
      <c r="AL9" s="39" t="s">
        <v>141</v>
      </c>
      <c r="AM9" s="39" t="s">
        <v>144</v>
      </c>
      <c r="AN9" s="108"/>
      <c r="AO9" s="118"/>
      <c r="AQ9" s="109"/>
      <c r="AT9" s="45" t="s">
        <v>98</v>
      </c>
      <c r="AU9" s="24" t="s">
        <v>148</v>
      </c>
      <c r="AV9" s="24" t="s">
        <v>149</v>
      </c>
      <c r="AW9" s="24" t="s">
        <v>99</v>
      </c>
      <c r="AX9" s="88" t="s">
        <v>102</v>
      </c>
      <c r="AZ9" s="45" t="s">
        <v>98</v>
      </c>
      <c r="BA9" s="24" t="s">
        <v>148</v>
      </c>
      <c r="BB9" s="24" t="s">
        <v>149</v>
      </c>
      <c r="BC9" s="24" t="s">
        <v>99</v>
      </c>
      <c r="BD9" s="46" t="s">
        <v>102</v>
      </c>
    </row>
    <row r="10" spans="1:56" ht="19.5" customHeight="1">
      <c r="A10" s="91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>
        <v>60.29</v>
      </c>
      <c r="U10" s="50">
        <v>0</v>
      </c>
      <c r="V10" s="50">
        <v>11.5</v>
      </c>
      <c r="W10" s="50">
        <v>0.27</v>
      </c>
      <c r="X10" s="50">
        <v>4</v>
      </c>
      <c r="Y10" s="50">
        <v>14</v>
      </c>
      <c r="Z10" s="92">
        <v>0</v>
      </c>
      <c r="AA10" s="92">
        <v>13.35</v>
      </c>
      <c r="AB10" s="50">
        <v>0</v>
      </c>
      <c r="AC10" s="40">
        <v>9.96</v>
      </c>
      <c r="AD10" s="41">
        <v>9.07</v>
      </c>
      <c r="AE10" s="41">
        <v>252.7</v>
      </c>
      <c r="AF10" s="41">
        <v>1.5</v>
      </c>
      <c r="AG10" s="41">
        <v>89.19</v>
      </c>
      <c r="AH10" s="41">
        <v>13.16</v>
      </c>
      <c r="AI10" s="41">
        <v>108.62000000000002</v>
      </c>
      <c r="AJ10" s="41">
        <v>15.079999999999997</v>
      </c>
      <c r="AK10" s="41">
        <v>67.58999999999999</v>
      </c>
      <c r="AL10" s="41">
        <v>14.88</v>
      </c>
      <c r="AM10" s="41">
        <v>2075.215</v>
      </c>
      <c r="AN10" s="41">
        <f>SUM(B10:AM10)</f>
        <v>2760.375</v>
      </c>
      <c r="AO10" s="41">
        <f aca="true" t="shared" si="0" ref="AO10:AO22">AVERAGE(B10:AM10)</f>
        <v>138.01875</v>
      </c>
      <c r="AP10" s="93">
        <f>AO10/AO$22</f>
        <v>0.0018963966722352044</v>
      </c>
      <c r="AQ10" s="41">
        <f>AVERAGE(AH10:AL10)</f>
        <v>43.866</v>
      </c>
      <c r="AR10" s="93"/>
      <c r="AS10" s="93"/>
      <c r="AT10" s="47" t="s">
        <v>88</v>
      </c>
      <c r="AU10" s="15">
        <f>+AQ10</f>
        <v>43.866</v>
      </c>
      <c r="AV10" s="15">
        <f>+AM10</f>
        <v>2075.215</v>
      </c>
      <c r="AW10" s="94">
        <f>+AV10-AU10</f>
        <v>2031.3490000000002</v>
      </c>
      <c r="AX10" s="107">
        <f>IF(AV10&gt;0,(AV10-AU10)*100/AU10,0)</f>
        <v>4630.805179410022</v>
      </c>
      <c r="AY10" s="95"/>
      <c r="AZ10" s="47" t="s">
        <v>94</v>
      </c>
      <c r="BA10" s="15">
        <f>+AU16</f>
        <v>111303.54307999997</v>
      </c>
      <c r="BB10" s="15">
        <f>+AV16</f>
        <v>10264.904599999998</v>
      </c>
      <c r="BC10" s="50">
        <f>+BB10-BA10</f>
        <v>-101038.63847999998</v>
      </c>
      <c r="BD10" s="87">
        <f aca="true" t="shared" si="1" ref="BD10:BD21">IF(BB10&gt;0,(BB10-BA10)*100/BA10,0)</f>
        <v>-90.77755809388562</v>
      </c>
    </row>
    <row r="11" spans="1:56" ht="19.5" customHeight="1">
      <c r="A11" s="96" t="s">
        <v>13</v>
      </c>
      <c r="B11" s="51">
        <v>0</v>
      </c>
      <c r="C11" s="51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v>21.5</v>
      </c>
      <c r="U11" s="51">
        <v>72.45</v>
      </c>
      <c r="V11" s="51">
        <v>3.2</v>
      </c>
      <c r="W11" s="51">
        <v>0.02</v>
      </c>
      <c r="X11" s="51">
        <v>1</v>
      </c>
      <c r="Y11" s="51">
        <v>41.59</v>
      </c>
      <c r="Z11" s="97">
        <v>0.1</v>
      </c>
      <c r="AA11" s="97">
        <v>0.9</v>
      </c>
      <c r="AB11" s="51">
        <v>8.26</v>
      </c>
      <c r="AC11" s="13">
        <v>0</v>
      </c>
      <c r="AD11" s="42">
        <v>7.3</v>
      </c>
      <c r="AE11" s="42">
        <v>66.01500000000001</v>
      </c>
      <c r="AF11" s="42">
        <v>178.74</v>
      </c>
      <c r="AG11" s="42">
        <v>98.13650000000001</v>
      </c>
      <c r="AH11" s="42">
        <v>60.2284</v>
      </c>
      <c r="AI11" s="42">
        <v>85.07300000000001</v>
      </c>
      <c r="AJ11" s="42">
        <v>95.416</v>
      </c>
      <c r="AK11" s="42">
        <v>270.34</v>
      </c>
      <c r="AL11" s="42">
        <v>98.46199999999999</v>
      </c>
      <c r="AM11" s="42">
        <v>163.41</v>
      </c>
      <c r="AN11" s="42">
        <f aca="true" t="shared" si="2" ref="AN11:AN21">SUM(B11:AM11)</f>
        <v>1272.1409</v>
      </c>
      <c r="AO11" s="42">
        <f t="shared" si="0"/>
        <v>57.82458636363637</v>
      </c>
      <c r="AP11" s="93">
        <f aca="true" t="shared" si="3" ref="AP11:AP21">AO11/AO$22</f>
        <v>0.0007945177967006452</v>
      </c>
      <c r="AQ11" s="42">
        <f aca="true" t="shared" si="4" ref="AQ10:AQ22">AVERAGE(AH11:AL11)</f>
        <v>121.90387999999999</v>
      </c>
      <c r="AR11" s="93"/>
      <c r="AS11" s="93"/>
      <c r="AT11" s="48" t="s">
        <v>89</v>
      </c>
      <c r="AU11" s="16">
        <f>+AQ11</f>
        <v>121.90387999999999</v>
      </c>
      <c r="AV11" s="16">
        <f aca="true" t="shared" si="5" ref="AV10:AV21">+AM11</f>
        <v>163.41</v>
      </c>
      <c r="AW11" s="98">
        <f>+AV11-AU11</f>
        <v>41.50612000000001</v>
      </c>
      <c r="AX11" s="78">
        <f aca="true" t="shared" si="6" ref="AX11:AX21">IF(AV11&gt;0,(AV11-AU11)*100/AU11,0)</f>
        <v>34.04823538020284</v>
      </c>
      <c r="AY11" s="95"/>
      <c r="AZ11" s="48" t="s">
        <v>95</v>
      </c>
      <c r="BA11" s="16">
        <f>+AU17</f>
        <v>22534.671420000006</v>
      </c>
      <c r="BB11" s="16">
        <f>+AV17</f>
        <v>66457.64010000008</v>
      </c>
      <c r="BC11" s="51">
        <f aca="true" t="shared" si="7" ref="BC11:BC21">+BB11-BA11</f>
        <v>43922.96868000007</v>
      </c>
      <c r="BD11" s="79">
        <f t="shared" si="1"/>
        <v>194.91284279839772</v>
      </c>
    </row>
    <row r="12" spans="1:56" ht="19.5" customHeight="1">
      <c r="A12" s="96" t="s">
        <v>14</v>
      </c>
      <c r="B12" s="51">
        <v>0</v>
      </c>
      <c r="C12" s="51">
        <v>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>
        <v>2.07</v>
      </c>
      <c r="U12" s="51">
        <v>176.14</v>
      </c>
      <c r="V12" s="51">
        <v>43.81</v>
      </c>
      <c r="W12" s="51">
        <v>85.58</v>
      </c>
      <c r="X12" s="51">
        <v>47.32</v>
      </c>
      <c r="Y12" s="51">
        <v>337.43</v>
      </c>
      <c r="Z12" s="97">
        <v>109.84</v>
      </c>
      <c r="AA12" s="97">
        <v>267.16</v>
      </c>
      <c r="AB12" s="51">
        <v>135.35</v>
      </c>
      <c r="AC12" s="13">
        <v>52.38</v>
      </c>
      <c r="AD12" s="42">
        <v>506.5775</v>
      </c>
      <c r="AE12" s="42">
        <v>130.714</v>
      </c>
      <c r="AF12" s="42">
        <v>315.85999999999996</v>
      </c>
      <c r="AG12" s="42">
        <v>218.38999999999996</v>
      </c>
      <c r="AH12" s="42">
        <v>940.3542</v>
      </c>
      <c r="AI12" s="42">
        <v>861.921</v>
      </c>
      <c r="AJ12" s="42">
        <v>424.9025</v>
      </c>
      <c r="AK12" s="42">
        <v>712.883</v>
      </c>
      <c r="AL12" s="42">
        <v>340.8845</v>
      </c>
      <c r="AM12" s="42">
        <v>1760.0971000000002</v>
      </c>
      <c r="AN12" s="42">
        <f t="shared" si="2"/>
        <v>7469.6638</v>
      </c>
      <c r="AO12" s="42">
        <f t="shared" si="0"/>
        <v>339.5301727272727</v>
      </c>
      <c r="AP12" s="93">
        <f t="shared" si="3"/>
        <v>0.004665191430029935</v>
      </c>
      <c r="AQ12" s="42">
        <f t="shared" si="4"/>
        <v>656.18904</v>
      </c>
      <c r="AR12" s="93"/>
      <c r="AS12" s="93"/>
      <c r="AT12" s="48" t="s">
        <v>90</v>
      </c>
      <c r="AU12" s="16">
        <f aca="true" t="shared" si="8" ref="AU12:AU21">+AQ12</f>
        <v>656.18904</v>
      </c>
      <c r="AV12" s="16">
        <f t="shared" si="5"/>
        <v>1760.0971000000002</v>
      </c>
      <c r="AW12" s="98">
        <f aca="true" t="shared" si="9" ref="AW12:AW21">+AV12-AU12</f>
        <v>1103.9080600000002</v>
      </c>
      <c r="AX12" s="78">
        <f t="shared" si="6"/>
        <v>168.23018866636363</v>
      </c>
      <c r="AY12" s="95"/>
      <c r="AZ12" s="48" t="s">
        <v>96</v>
      </c>
      <c r="BA12" s="16">
        <f aca="true" t="shared" si="10" ref="BA12:BB15">+AU18</f>
        <v>8540.853600000002</v>
      </c>
      <c r="BB12" s="16">
        <f t="shared" si="10"/>
        <v>12899.834800000013</v>
      </c>
      <c r="BC12" s="51">
        <f t="shared" si="7"/>
        <v>4358.981200000011</v>
      </c>
      <c r="BD12" s="79">
        <f t="shared" si="1"/>
        <v>51.03683313340027</v>
      </c>
    </row>
    <row r="13" spans="1:56" ht="19.5" customHeight="1">
      <c r="A13" s="96" t="s">
        <v>15</v>
      </c>
      <c r="B13" s="51">
        <v>4.02</v>
      </c>
      <c r="C13" s="51">
        <v>189.92</v>
      </c>
      <c r="D13" s="51">
        <v>157.12</v>
      </c>
      <c r="E13" s="51">
        <v>10.1</v>
      </c>
      <c r="F13" s="51">
        <v>392.87</v>
      </c>
      <c r="G13" s="51">
        <v>913.67</v>
      </c>
      <c r="H13" s="51">
        <v>389.08</v>
      </c>
      <c r="I13" s="51">
        <v>297.43</v>
      </c>
      <c r="J13" s="51">
        <v>108.41</v>
      </c>
      <c r="K13" s="51">
        <v>1292.71</v>
      </c>
      <c r="L13" s="51">
        <v>48.52</v>
      </c>
      <c r="M13" s="51">
        <v>95.36</v>
      </c>
      <c r="N13" s="51">
        <v>293.61</v>
      </c>
      <c r="O13" s="51">
        <v>9.87</v>
      </c>
      <c r="P13" s="51">
        <v>1655.81</v>
      </c>
      <c r="Q13" s="51">
        <v>623.07</v>
      </c>
      <c r="R13" s="51">
        <v>54.89</v>
      </c>
      <c r="S13" s="51">
        <v>303.52</v>
      </c>
      <c r="T13" s="51">
        <v>155.81</v>
      </c>
      <c r="U13" s="51">
        <v>338.11</v>
      </c>
      <c r="V13" s="51">
        <v>14.6</v>
      </c>
      <c r="W13" s="51">
        <v>120.86</v>
      </c>
      <c r="X13" s="51">
        <v>71.76</v>
      </c>
      <c r="Y13" s="51">
        <v>586.49</v>
      </c>
      <c r="Z13" s="97">
        <v>298.04</v>
      </c>
      <c r="AA13" s="97">
        <v>219.16</v>
      </c>
      <c r="AB13" s="51">
        <v>169.32</v>
      </c>
      <c r="AC13" s="13">
        <v>381.9</v>
      </c>
      <c r="AD13" s="42">
        <v>142.35330000000005</v>
      </c>
      <c r="AE13" s="42">
        <v>818.7204</v>
      </c>
      <c r="AF13" s="42">
        <v>391.86109999999996</v>
      </c>
      <c r="AG13" s="42">
        <v>203.7818</v>
      </c>
      <c r="AH13" s="42">
        <v>1187.7181000000003</v>
      </c>
      <c r="AI13" s="42">
        <v>382.91</v>
      </c>
      <c r="AJ13" s="42">
        <v>189.48900000000003</v>
      </c>
      <c r="AK13" s="42">
        <v>686.0959000000001</v>
      </c>
      <c r="AL13" s="42">
        <v>1102.0549999999998</v>
      </c>
      <c r="AM13" s="42">
        <v>826.7810000000001</v>
      </c>
      <c r="AN13" s="42">
        <f t="shared" si="2"/>
        <v>15127.795600000001</v>
      </c>
      <c r="AO13" s="42">
        <f t="shared" si="0"/>
        <v>398.09988421052634</v>
      </c>
      <c r="AP13" s="93">
        <f t="shared" si="3"/>
        <v>0.005469947348704885</v>
      </c>
      <c r="AQ13" s="42">
        <f t="shared" si="4"/>
        <v>709.6536000000001</v>
      </c>
      <c r="AR13" s="93"/>
      <c r="AS13" s="93"/>
      <c r="AT13" s="48" t="s">
        <v>91</v>
      </c>
      <c r="AU13" s="16">
        <f t="shared" si="8"/>
        <v>709.6536000000001</v>
      </c>
      <c r="AV13" s="16">
        <f t="shared" si="5"/>
        <v>826.7810000000001</v>
      </c>
      <c r="AW13" s="98">
        <f t="shared" si="9"/>
        <v>117.12739999999997</v>
      </c>
      <c r="AX13" s="77">
        <f>IF(AV13&gt;0,(AV13-AU13)*100/AU13,0)</f>
        <v>16.50486941798082</v>
      </c>
      <c r="AY13" s="95"/>
      <c r="AZ13" s="48" t="s">
        <v>97</v>
      </c>
      <c r="BA13" s="16">
        <f t="shared" si="10"/>
        <v>2193.52154</v>
      </c>
      <c r="BB13" s="16">
        <f>+AV19</f>
        <v>657.8234</v>
      </c>
      <c r="BC13" s="51">
        <f t="shared" si="7"/>
        <v>-1535.6981400000002</v>
      </c>
      <c r="BD13" s="79">
        <f t="shared" si="1"/>
        <v>-70.01062501533492</v>
      </c>
    </row>
    <row r="14" spans="1:56" ht="19.5" customHeight="1">
      <c r="A14" s="96" t="s">
        <v>16</v>
      </c>
      <c r="B14" s="51">
        <v>637.48</v>
      </c>
      <c r="C14" s="51">
        <v>883.23</v>
      </c>
      <c r="D14" s="51">
        <v>270.08</v>
      </c>
      <c r="E14" s="51">
        <v>1216.09</v>
      </c>
      <c r="F14" s="51">
        <v>945.58</v>
      </c>
      <c r="G14" s="51">
        <v>1230.88</v>
      </c>
      <c r="H14" s="51">
        <v>822.22</v>
      </c>
      <c r="I14" s="51">
        <v>270.88</v>
      </c>
      <c r="J14" s="51">
        <v>2623.98</v>
      </c>
      <c r="K14" s="51">
        <v>4469.71</v>
      </c>
      <c r="L14" s="51">
        <v>1264.27</v>
      </c>
      <c r="M14" s="51">
        <v>1382.79</v>
      </c>
      <c r="N14" s="51">
        <v>2150.79</v>
      </c>
      <c r="O14" s="51">
        <v>167.58</v>
      </c>
      <c r="P14" s="51">
        <v>1502.89</v>
      </c>
      <c r="Q14" s="51">
        <v>1374.87</v>
      </c>
      <c r="R14" s="51">
        <v>428.48</v>
      </c>
      <c r="S14" s="51">
        <v>1856.25</v>
      </c>
      <c r="T14" s="51">
        <v>1753.52</v>
      </c>
      <c r="U14" s="51">
        <v>2185.95</v>
      </c>
      <c r="V14" s="51">
        <v>502.68</v>
      </c>
      <c r="W14" s="51">
        <v>1273.41</v>
      </c>
      <c r="X14" s="51">
        <v>537.46</v>
      </c>
      <c r="Y14" s="51">
        <v>1379.85</v>
      </c>
      <c r="Z14" s="97">
        <v>1548.55</v>
      </c>
      <c r="AA14" s="97">
        <v>910.85</v>
      </c>
      <c r="AB14" s="51">
        <v>790.56</v>
      </c>
      <c r="AC14" s="13">
        <v>1246.27</v>
      </c>
      <c r="AD14" s="42">
        <v>1156.3712999999998</v>
      </c>
      <c r="AE14" s="42">
        <v>2363.6215</v>
      </c>
      <c r="AF14" s="42">
        <v>937.7146999999998</v>
      </c>
      <c r="AG14" s="42">
        <v>856.6720000000001</v>
      </c>
      <c r="AH14" s="42">
        <v>27698.063299999998</v>
      </c>
      <c r="AI14" s="42">
        <v>2309.534899999998</v>
      </c>
      <c r="AJ14" s="42">
        <v>1636.8970000000002</v>
      </c>
      <c r="AK14" s="42">
        <v>6604.1173</v>
      </c>
      <c r="AL14" s="42">
        <v>1936.0499</v>
      </c>
      <c r="AM14" s="42">
        <v>2126.4968999999996</v>
      </c>
      <c r="AN14" s="42">
        <f t="shared" si="2"/>
        <v>83252.68879999997</v>
      </c>
      <c r="AO14" s="42">
        <f t="shared" si="0"/>
        <v>2190.8602315789467</v>
      </c>
      <c r="AP14" s="93">
        <f t="shared" si="3"/>
        <v>0.030102721930888112</v>
      </c>
      <c r="AQ14" s="42">
        <f t="shared" si="4"/>
        <v>8036.932479999999</v>
      </c>
      <c r="AR14" s="93"/>
      <c r="AS14" s="93"/>
      <c r="AT14" s="48" t="s">
        <v>92</v>
      </c>
      <c r="AU14" s="16">
        <f t="shared" si="8"/>
        <v>8036.932479999999</v>
      </c>
      <c r="AV14" s="16">
        <f t="shared" si="5"/>
        <v>2126.4968999999996</v>
      </c>
      <c r="AW14" s="98">
        <f t="shared" si="9"/>
        <v>-5910.435579999999</v>
      </c>
      <c r="AX14" s="78">
        <f t="shared" si="6"/>
        <v>-73.54093859452207</v>
      </c>
      <c r="AY14" s="95"/>
      <c r="AZ14" s="48" t="s">
        <v>101</v>
      </c>
      <c r="BA14" s="16">
        <f t="shared" si="10"/>
        <v>537.3875799999998</v>
      </c>
      <c r="BB14" s="16">
        <f t="shared" si="10"/>
        <v>100.327</v>
      </c>
      <c r="BC14" s="51">
        <f t="shared" si="7"/>
        <v>-437.06057999999985</v>
      </c>
      <c r="BD14" s="79">
        <f t="shared" si="1"/>
        <v>-81.33060685920579</v>
      </c>
    </row>
    <row r="15" spans="1:56" ht="19.5" customHeight="1">
      <c r="A15" s="96" t="s">
        <v>17</v>
      </c>
      <c r="B15" s="51">
        <v>3813.610000000008</v>
      </c>
      <c r="C15" s="51">
        <v>10132.53</v>
      </c>
      <c r="D15" s="51">
        <v>2919.65</v>
      </c>
      <c r="E15" s="51">
        <v>2746.26</v>
      </c>
      <c r="F15" s="51">
        <v>8306.7</v>
      </c>
      <c r="G15" s="51">
        <v>1418.23</v>
      </c>
      <c r="H15" s="51">
        <v>7647.129999999994</v>
      </c>
      <c r="I15" s="51">
        <v>2013.16</v>
      </c>
      <c r="J15" s="51">
        <v>4080.15</v>
      </c>
      <c r="K15" s="51">
        <v>7116.39</v>
      </c>
      <c r="L15" s="51">
        <v>5483.05</v>
      </c>
      <c r="M15" s="51">
        <v>14220.56</v>
      </c>
      <c r="N15" s="51">
        <v>1433.22</v>
      </c>
      <c r="O15" s="51">
        <v>1064.82</v>
      </c>
      <c r="P15" s="51">
        <v>6052.319999999994</v>
      </c>
      <c r="Q15" s="51">
        <v>2808.5</v>
      </c>
      <c r="R15" s="51">
        <v>1636.02</v>
      </c>
      <c r="S15" s="51">
        <v>9904.089999999995</v>
      </c>
      <c r="T15" s="51">
        <v>2895.94</v>
      </c>
      <c r="U15" s="51">
        <v>11561.64</v>
      </c>
      <c r="V15" s="51">
        <v>8928.84</v>
      </c>
      <c r="W15" s="51">
        <v>3368.62</v>
      </c>
      <c r="X15" s="51">
        <v>4814.84</v>
      </c>
      <c r="Y15" s="51">
        <v>2825.42</v>
      </c>
      <c r="Z15" s="97">
        <v>7099.93</v>
      </c>
      <c r="AA15" s="97">
        <v>16522</v>
      </c>
      <c r="AB15" s="51">
        <v>12354.47</v>
      </c>
      <c r="AC15" s="13">
        <v>49543.7099999997</v>
      </c>
      <c r="AD15" s="42">
        <v>2000.5986999999989</v>
      </c>
      <c r="AE15" s="42">
        <v>19854.011000000017</v>
      </c>
      <c r="AF15" s="42">
        <v>3572.5665999999965</v>
      </c>
      <c r="AG15" s="42">
        <v>3429.6140999999993</v>
      </c>
      <c r="AH15" s="42">
        <v>34911.9088</v>
      </c>
      <c r="AI15" s="42">
        <v>5036.077100000026</v>
      </c>
      <c r="AJ15" s="42">
        <v>2389.1690000000003</v>
      </c>
      <c r="AK15" s="42">
        <v>9074.9372</v>
      </c>
      <c r="AL15" s="42">
        <v>2650.893399999999</v>
      </c>
      <c r="AM15" s="42">
        <v>27990.842099999987</v>
      </c>
      <c r="AN15" s="42">
        <f t="shared" si="2"/>
        <v>323622.4179999998</v>
      </c>
      <c r="AO15" s="42">
        <f t="shared" si="0"/>
        <v>8516.379421052625</v>
      </c>
      <c r="AP15" s="93">
        <f t="shared" si="3"/>
        <v>0.11701622854558945</v>
      </c>
      <c r="AQ15" s="42">
        <f t="shared" si="4"/>
        <v>10812.597100000005</v>
      </c>
      <c r="AR15" s="93"/>
      <c r="AS15" s="93"/>
      <c r="AT15" s="48" t="s">
        <v>93</v>
      </c>
      <c r="AU15" s="16">
        <f t="shared" si="8"/>
        <v>10812.597100000005</v>
      </c>
      <c r="AV15" s="16">
        <f t="shared" si="5"/>
        <v>27990.842099999987</v>
      </c>
      <c r="AW15" s="98">
        <f t="shared" si="9"/>
        <v>17178.24499999998</v>
      </c>
      <c r="AX15" s="78">
        <f t="shared" si="6"/>
        <v>158.87251546624236</v>
      </c>
      <c r="AY15" s="95"/>
      <c r="AZ15" s="48" t="s">
        <v>87</v>
      </c>
      <c r="BA15" s="16">
        <f t="shared" si="10"/>
        <v>54.90772</v>
      </c>
      <c r="BB15" s="16">
        <f t="shared" si="10"/>
        <v>11.71</v>
      </c>
      <c r="BC15" s="51">
        <f t="shared" si="7"/>
        <v>-43.19772</v>
      </c>
      <c r="BD15" s="79">
        <f t="shared" si="1"/>
        <v>-78.67330859849945</v>
      </c>
    </row>
    <row r="16" spans="1:56" ht="19.5" customHeight="1">
      <c r="A16" s="96" t="s">
        <v>18</v>
      </c>
      <c r="B16" s="51">
        <v>6693.79</v>
      </c>
      <c r="C16" s="51">
        <v>33304</v>
      </c>
      <c r="D16" s="51">
        <v>16804.54</v>
      </c>
      <c r="E16" s="51">
        <v>21785.28</v>
      </c>
      <c r="F16" s="51">
        <v>52680.43</v>
      </c>
      <c r="G16" s="51">
        <v>7533.05</v>
      </c>
      <c r="H16" s="51">
        <v>6161.16</v>
      </c>
      <c r="I16" s="51">
        <v>5271.929999999991</v>
      </c>
      <c r="J16" s="51">
        <v>16763.32</v>
      </c>
      <c r="K16" s="51">
        <v>22839.52</v>
      </c>
      <c r="L16" s="51">
        <v>5607.39</v>
      </c>
      <c r="M16" s="51">
        <v>12061.27</v>
      </c>
      <c r="N16" s="51">
        <v>8026.6200000000135</v>
      </c>
      <c r="O16" s="51">
        <v>11187.01</v>
      </c>
      <c r="P16" s="51">
        <v>34812.6</v>
      </c>
      <c r="Q16" s="51">
        <v>7151.48</v>
      </c>
      <c r="R16" s="51">
        <v>2823.67</v>
      </c>
      <c r="S16" s="51">
        <v>30785.239999999903</v>
      </c>
      <c r="T16" s="51">
        <v>19250.05</v>
      </c>
      <c r="U16" s="51">
        <v>14381.96</v>
      </c>
      <c r="V16" s="51">
        <v>20412.4</v>
      </c>
      <c r="W16" s="51">
        <v>5039.78</v>
      </c>
      <c r="X16" s="51">
        <v>31864.06</v>
      </c>
      <c r="Y16" s="51">
        <v>11505</v>
      </c>
      <c r="Z16" s="97">
        <v>32205.79</v>
      </c>
      <c r="AA16" s="97">
        <v>26158.57</v>
      </c>
      <c r="AB16" s="51">
        <v>9791.06</v>
      </c>
      <c r="AC16" s="13">
        <v>19529.560000000078</v>
      </c>
      <c r="AD16" s="42">
        <v>3983.118800000028</v>
      </c>
      <c r="AE16" s="42">
        <v>68285.27820000003</v>
      </c>
      <c r="AF16" s="42">
        <v>36359.33029999999</v>
      </c>
      <c r="AG16" s="42">
        <v>6870.625299999996</v>
      </c>
      <c r="AH16" s="42">
        <v>493213.68549999985</v>
      </c>
      <c r="AI16" s="42">
        <v>13814.934700000036</v>
      </c>
      <c r="AJ16" s="42">
        <v>9573.629799999999</v>
      </c>
      <c r="AK16" s="42">
        <v>21223.749200000017</v>
      </c>
      <c r="AL16" s="42">
        <v>18691.7162</v>
      </c>
      <c r="AM16" s="42">
        <v>10264.904599999998</v>
      </c>
      <c r="AN16" s="42">
        <f t="shared" si="2"/>
        <v>1174711.5026</v>
      </c>
      <c r="AO16" s="42">
        <f t="shared" si="0"/>
        <v>30913.460594736844</v>
      </c>
      <c r="AP16" s="93">
        <f t="shared" si="3"/>
        <v>0.4247552147743192</v>
      </c>
      <c r="AQ16" s="42">
        <f t="shared" si="4"/>
        <v>111303.54307999997</v>
      </c>
      <c r="AR16" s="93"/>
      <c r="AS16" s="93"/>
      <c r="AT16" s="48" t="s">
        <v>94</v>
      </c>
      <c r="AU16" s="16">
        <f>+AQ16</f>
        <v>111303.54307999997</v>
      </c>
      <c r="AV16" s="16">
        <f t="shared" si="5"/>
        <v>10264.904599999998</v>
      </c>
      <c r="AW16" s="98">
        <f t="shared" si="9"/>
        <v>-101038.63847999998</v>
      </c>
      <c r="AX16" s="78">
        <f>IF(AV16&gt;0,(AV16-AU16)*100/AU16,0)</f>
        <v>-90.77755809388562</v>
      </c>
      <c r="AY16" s="95"/>
      <c r="AZ16" s="48" t="s">
        <v>88</v>
      </c>
      <c r="BA16" s="16">
        <f aca="true" t="shared" si="11" ref="BA16:BB21">+AU10</f>
        <v>43.866</v>
      </c>
      <c r="BB16" s="16">
        <f t="shared" si="11"/>
        <v>2075.215</v>
      </c>
      <c r="BC16" s="51">
        <f t="shared" si="7"/>
        <v>2031.3490000000002</v>
      </c>
      <c r="BD16" s="79">
        <f t="shared" si="1"/>
        <v>4630.805179410022</v>
      </c>
    </row>
    <row r="17" spans="1:56" ht="19.5" customHeight="1">
      <c r="A17" s="96" t="s">
        <v>19</v>
      </c>
      <c r="B17" s="51">
        <v>7729.74</v>
      </c>
      <c r="C17" s="51">
        <v>10258.78</v>
      </c>
      <c r="D17" s="51">
        <v>32173.13</v>
      </c>
      <c r="E17" s="51">
        <v>23136.1</v>
      </c>
      <c r="F17" s="51">
        <v>12607.64</v>
      </c>
      <c r="G17" s="51">
        <v>7044.37</v>
      </c>
      <c r="H17" s="51">
        <v>29757.56</v>
      </c>
      <c r="I17" s="51">
        <v>12963.42</v>
      </c>
      <c r="J17" s="51">
        <v>19491.110000000084</v>
      </c>
      <c r="K17" s="51">
        <v>14520.63</v>
      </c>
      <c r="L17" s="51">
        <v>4893.059999999992</v>
      </c>
      <c r="M17" s="51">
        <v>7776.89</v>
      </c>
      <c r="N17" s="51">
        <v>6275.03</v>
      </c>
      <c r="O17" s="51">
        <v>73889.1</v>
      </c>
      <c r="P17" s="51">
        <v>51765.119999999915</v>
      </c>
      <c r="Q17" s="51">
        <v>1812.93</v>
      </c>
      <c r="R17" s="51">
        <v>2438.51</v>
      </c>
      <c r="S17" s="51">
        <v>45908.849999999846</v>
      </c>
      <c r="T17" s="51">
        <v>8782.469999999992</v>
      </c>
      <c r="U17" s="51">
        <v>18445.58</v>
      </c>
      <c r="V17" s="51">
        <v>29227.91</v>
      </c>
      <c r="W17" s="51">
        <v>5317.47</v>
      </c>
      <c r="X17" s="51">
        <v>2652.42</v>
      </c>
      <c r="Y17" s="51">
        <v>17422.2</v>
      </c>
      <c r="Z17" s="97">
        <v>10266.11</v>
      </c>
      <c r="AA17" s="97">
        <v>3752.34</v>
      </c>
      <c r="AB17" s="51">
        <v>16838.96</v>
      </c>
      <c r="AC17" s="13">
        <v>14884.500000000051</v>
      </c>
      <c r="AD17" s="42">
        <v>4280.102000000028</v>
      </c>
      <c r="AE17" s="42">
        <v>4050.7724999999987</v>
      </c>
      <c r="AF17" s="42">
        <v>54841.62440000002</v>
      </c>
      <c r="AG17" s="42">
        <v>17176.267700000022</v>
      </c>
      <c r="AH17" s="42">
        <v>7954.4758999999995</v>
      </c>
      <c r="AI17" s="42">
        <v>10246.479900000031</v>
      </c>
      <c r="AJ17" s="42">
        <v>50525.6879</v>
      </c>
      <c r="AK17" s="42">
        <v>39072.74419999999</v>
      </c>
      <c r="AL17" s="42">
        <v>4873.9692</v>
      </c>
      <c r="AM17" s="42">
        <v>66457.64010000008</v>
      </c>
      <c r="AN17" s="42">
        <f t="shared" si="2"/>
        <v>751511.6938</v>
      </c>
      <c r="AO17" s="42">
        <f t="shared" si="0"/>
        <v>19776.623521052632</v>
      </c>
      <c r="AP17" s="93">
        <f t="shared" si="3"/>
        <v>0.2717335364461182</v>
      </c>
      <c r="AQ17" s="42">
        <f t="shared" si="4"/>
        <v>22534.671420000006</v>
      </c>
      <c r="AR17" s="93"/>
      <c r="AS17" s="93"/>
      <c r="AT17" s="48" t="s">
        <v>95</v>
      </c>
      <c r="AU17" s="16">
        <f t="shared" si="8"/>
        <v>22534.671420000006</v>
      </c>
      <c r="AV17" s="16">
        <f t="shared" si="5"/>
        <v>66457.64010000008</v>
      </c>
      <c r="AW17" s="98">
        <f t="shared" si="9"/>
        <v>43922.96868000007</v>
      </c>
      <c r="AX17" s="78">
        <f>IF(AV17&gt;0,(AV17-AU17)*100/AU17,0)</f>
        <v>194.91284279839772</v>
      </c>
      <c r="AY17" s="95"/>
      <c r="AZ17" s="48" t="s">
        <v>89</v>
      </c>
      <c r="BA17" s="16">
        <f t="shared" si="11"/>
        <v>121.90387999999999</v>
      </c>
      <c r="BB17" s="16">
        <f t="shared" si="11"/>
        <v>163.41</v>
      </c>
      <c r="BC17" s="51">
        <f t="shared" si="7"/>
        <v>41.50612000000001</v>
      </c>
      <c r="BD17" s="79">
        <f t="shared" si="1"/>
        <v>34.04823538020284</v>
      </c>
    </row>
    <row r="18" spans="1:56" ht="19.5" customHeight="1">
      <c r="A18" s="96" t="s">
        <v>20</v>
      </c>
      <c r="B18" s="51">
        <v>4833.07</v>
      </c>
      <c r="C18" s="51">
        <v>7100.69</v>
      </c>
      <c r="D18" s="51">
        <v>42035.95</v>
      </c>
      <c r="E18" s="51">
        <v>18779.86</v>
      </c>
      <c r="F18" s="51">
        <v>9915.85</v>
      </c>
      <c r="G18" s="51">
        <v>4240.9</v>
      </c>
      <c r="H18" s="51">
        <v>3627.01</v>
      </c>
      <c r="I18" s="51">
        <v>3090.72</v>
      </c>
      <c r="J18" s="51">
        <v>4514.44</v>
      </c>
      <c r="K18" s="51">
        <v>12162.86</v>
      </c>
      <c r="L18" s="51">
        <v>7331.470000000015</v>
      </c>
      <c r="M18" s="51">
        <v>3083.52</v>
      </c>
      <c r="N18" s="51">
        <v>5164.43</v>
      </c>
      <c r="O18" s="51">
        <v>3622.11</v>
      </c>
      <c r="P18" s="51">
        <v>2247.07</v>
      </c>
      <c r="Q18" s="51">
        <v>2722.95</v>
      </c>
      <c r="R18" s="51">
        <v>3136.43</v>
      </c>
      <c r="S18" s="51">
        <v>904.61</v>
      </c>
      <c r="T18" s="51">
        <v>5530.209999999995</v>
      </c>
      <c r="U18" s="51">
        <v>3309.19</v>
      </c>
      <c r="V18" s="51">
        <v>3316.49</v>
      </c>
      <c r="W18" s="51">
        <v>2439.28</v>
      </c>
      <c r="X18" s="51">
        <v>2492.2</v>
      </c>
      <c r="Y18" s="51">
        <v>6774.37</v>
      </c>
      <c r="Z18" s="97">
        <v>10191.46</v>
      </c>
      <c r="AA18" s="97">
        <v>2764.77</v>
      </c>
      <c r="AB18" s="51">
        <v>4696.57</v>
      </c>
      <c r="AC18" s="13">
        <v>3301.3800000000183</v>
      </c>
      <c r="AD18" s="42">
        <v>3651.9975000000327</v>
      </c>
      <c r="AE18" s="42">
        <v>7768.2172999999975</v>
      </c>
      <c r="AF18" s="42">
        <v>30084.765300000006</v>
      </c>
      <c r="AG18" s="42">
        <v>12182.648200000007</v>
      </c>
      <c r="AH18" s="42">
        <v>3491.938499999999</v>
      </c>
      <c r="AI18" s="42">
        <v>5996.943200000016</v>
      </c>
      <c r="AJ18" s="42">
        <v>12256.075500000004</v>
      </c>
      <c r="AK18" s="42">
        <v>16611.173199999994</v>
      </c>
      <c r="AL18" s="42">
        <v>4348.1376</v>
      </c>
      <c r="AM18" s="42">
        <v>12899.834800000013</v>
      </c>
      <c r="AN18" s="42">
        <f t="shared" si="2"/>
        <v>292621.5911</v>
      </c>
      <c r="AO18" s="42">
        <f t="shared" si="0"/>
        <v>7700.568186842106</v>
      </c>
      <c r="AP18" s="93">
        <f t="shared" si="3"/>
        <v>0.1058068696017581</v>
      </c>
      <c r="AQ18" s="42">
        <f t="shared" si="4"/>
        <v>8540.853600000002</v>
      </c>
      <c r="AR18" s="93"/>
      <c r="AS18" s="93"/>
      <c r="AT18" s="48" t="s">
        <v>96</v>
      </c>
      <c r="AU18" s="16">
        <f t="shared" si="8"/>
        <v>8540.853600000002</v>
      </c>
      <c r="AV18" s="16">
        <f t="shared" si="5"/>
        <v>12899.834800000013</v>
      </c>
      <c r="AW18" s="98">
        <f t="shared" si="9"/>
        <v>4358.981200000011</v>
      </c>
      <c r="AX18" s="78">
        <f t="shared" si="6"/>
        <v>51.03683313340027</v>
      </c>
      <c r="AY18" s="95"/>
      <c r="AZ18" s="48" t="s">
        <v>90</v>
      </c>
      <c r="BA18" s="16">
        <f t="shared" si="11"/>
        <v>656.18904</v>
      </c>
      <c r="BB18" s="16">
        <f t="shared" si="11"/>
        <v>1760.0971000000002</v>
      </c>
      <c r="BC18" s="51">
        <f t="shared" si="7"/>
        <v>1103.9080600000002</v>
      </c>
      <c r="BD18" s="79">
        <f t="shared" si="1"/>
        <v>168.23018866636363</v>
      </c>
    </row>
    <row r="19" spans="1:56" ht="19.5" customHeight="1">
      <c r="A19" s="96" t="s">
        <v>21</v>
      </c>
      <c r="B19" s="51">
        <v>3353.77</v>
      </c>
      <c r="C19" s="51">
        <v>490.78</v>
      </c>
      <c r="D19" s="51">
        <v>2694.05</v>
      </c>
      <c r="E19" s="51">
        <v>16960.26</v>
      </c>
      <c r="F19" s="51">
        <v>3012.65</v>
      </c>
      <c r="G19" s="51">
        <v>153.99</v>
      </c>
      <c r="H19" s="51">
        <v>893.38</v>
      </c>
      <c r="I19" s="51">
        <v>311.34</v>
      </c>
      <c r="J19" s="51">
        <v>2398.36</v>
      </c>
      <c r="K19" s="51">
        <v>3203.94</v>
      </c>
      <c r="L19" s="51">
        <v>1545.06</v>
      </c>
      <c r="M19" s="51">
        <v>848.37</v>
      </c>
      <c r="N19" s="51">
        <v>18553.83</v>
      </c>
      <c r="O19" s="51">
        <v>934.99</v>
      </c>
      <c r="P19" s="51">
        <v>3545.27</v>
      </c>
      <c r="Q19" s="51">
        <v>674.27</v>
      </c>
      <c r="R19" s="51">
        <v>342.21</v>
      </c>
      <c r="S19" s="51">
        <v>392.96</v>
      </c>
      <c r="T19" s="51">
        <v>2995.14</v>
      </c>
      <c r="U19" s="51">
        <v>85.44</v>
      </c>
      <c r="V19" s="51">
        <v>2814</v>
      </c>
      <c r="W19" s="51">
        <v>788.44</v>
      </c>
      <c r="X19" s="51">
        <v>551.66</v>
      </c>
      <c r="Y19" s="51">
        <v>1015.81</v>
      </c>
      <c r="Z19" s="97">
        <v>2494.22</v>
      </c>
      <c r="AA19" s="97">
        <v>7168.96</v>
      </c>
      <c r="AB19" s="51">
        <v>1214.73</v>
      </c>
      <c r="AC19" s="13">
        <v>1006.46</v>
      </c>
      <c r="AD19" s="42">
        <v>1083.9932999999992</v>
      </c>
      <c r="AE19" s="42">
        <v>2326.7239999999997</v>
      </c>
      <c r="AF19" s="42">
        <v>1191.5530999999994</v>
      </c>
      <c r="AG19" s="42">
        <v>754.4813000000001</v>
      </c>
      <c r="AH19" s="42">
        <v>617.9025</v>
      </c>
      <c r="AI19" s="42">
        <v>424.56929999999926</v>
      </c>
      <c r="AJ19" s="42">
        <v>2693.066300000001</v>
      </c>
      <c r="AK19" s="42">
        <v>5811.4322</v>
      </c>
      <c r="AL19" s="42">
        <v>1420.6373999999992</v>
      </c>
      <c r="AM19" s="42">
        <v>657.8234</v>
      </c>
      <c r="AN19" s="42">
        <f t="shared" si="2"/>
        <v>97426.5228</v>
      </c>
      <c r="AO19" s="42">
        <f t="shared" si="0"/>
        <v>2563.855863157895</v>
      </c>
      <c r="AP19" s="93">
        <f t="shared" si="3"/>
        <v>0.03522773338393044</v>
      </c>
      <c r="AQ19" s="42">
        <f t="shared" si="4"/>
        <v>2193.52154</v>
      </c>
      <c r="AR19" s="93"/>
      <c r="AS19" s="93"/>
      <c r="AT19" s="48" t="s">
        <v>97</v>
      </c>
      <c r="AU19" s="16">
        <f t="shared" si="8"/>
        <v>2193.52154</v>
      </c>
      <c r="AV19" s="16">
        <f t="shared" si="5"/>
        <v>657.8234</v>
      </c>
      <c r="AW19" s="98">
        <f t="shared" si="9"/>
        <v>-1535.6981400000002</v>
      </c>
      <c r="AX19" s="78">
        <f t="shared" si="6"/>
        <v>-70.01062501533492</v>
      </c>
      <c r="AY19" s="95"/>
      <c r="AZ19" s="48" t="s">
        <v>91</v>
      </c>
      <c r="BA19" s="16">
        <f t="shared" si="11"/>
        <v>709.6536000000001</v>
      </c>
      <c r="BB19" s="16">
        <f>+AV13</f>
        <v>826.7810000000001</v>
      </c>
      <c r="BC19" s="51">
        <f t="shared" si="7"/>
        <v>117.12739999999997</v>
      </c>
      <c r="BD19" s="80">
        <f t="shared" si="1"/>
        <v>16.50486941798082</v>
      </c>
    </row>
    <row r="20" spans="1:56" ht="19.5" customHeight="1">
      <c r="A20" s="96" t="s">
        <v>22</v>
      </c>
      <c r="B20" s="51">
        <v>413.7</v>
      </c>
      <c r="C20" s="51">
        <v>0</v>
      </c>
      <c r="D20" s="51">
        <v>0</v>
      </c>
      <c r="E20" s="51">
        <v>266.41</v>
      </c>
      <c r="F20" s="51">
        <v>200.5</v>
      </c>
      <c r="G20" s="51">
        <v>3010.15</v>
      </c>
      <c r="H20" s="51">
        <v>976.1</v>
      </c>
      <c r="I20" s="51">
        <v>5.25</v>
      </c>
      <c r="J20" s="51">
        <v>0.82</v>
      </c>
      <c r="K20" s="51">
        <v>0.01</v>
      </c>
      <c r="L20" s="51">
        <v>1</v>
      </c>
      <c r="M20" s="51">
        <v>612.81</v>
      </c>
      <c r="N20" s="51">
        <v>1693.57</v>
      </c>
      <c r="O20" s="51">
        <v>12.04</v>
      </c>
      <c r="P20" s="51">
        <v>109.67</v>
      </c>
      <c r="Q20" s="51">
        <v>14.52</v>
      </c>
      <c r="R20" s="51">
        <v>60.31</v>
      </c>
      <c r="S20" s="51">
        <v>13.53</v>
      </c>
      <c r="T20" s="51">
        <v>540.72</v>
      </c>
      <c r="U20" s="51">
        <v>128.33</v>
      </c>
      <c r="V20" s="51">
        <v>24.53</v>
      </c>
      <c r="W20" s="51">
        <v>888.45</v>
      </c>
      <c r="X20" s="51">
        <v>295.6</v>
      </c>
      <c r="Y20" s="51">
        <v>118.65</v>
      </c>
      <c r="Z20" s="97">
        <v>8.07</v>
      </c>
      <c r="AA20" s="97">
        <v>585.76</v>
      </c>
      <c r="AB20" s="51">
        <v>1003.02</v>
      </c>
      <c r="AC20" s="13">
        <v>171.1</v>
      </c>
      <c r="AD20" s="42">
        <v>54.519999999999996</v>
      </c>
      <c r="AE20" s="42">
        <v>63.92</v>
      </c>
      <c r="AF20" s="42">
        <v>216.73999999999998</v>
      </c>
      <c r="AG20" s="42">
        <v>48.58</v>
      </c>
      <c r="AH20" s="42">
        <v>77.53900000000002</v>
      </c>
      <c r="AI20" s="42">
        <v>230.65699999999995</v>
      </c>
      <c r="AJ20" s="42">
        <v>231.08499999999995</v>
      </c>
      <c r="AK20" s="42">
        <v>2024.1479999999995</v>
      </c>
      <c r="AL20" s="42">
        <v>123.5089</v>
      </c>
      <c r="AM20" s="42">
        <v>100.327</v>
      </c>
      <c r="AN20" s="42">
        <f t="shared" si="2"/>
        <v>14325.6449</v>
      </c>
      <c r="AO20" s="42">
        <f t="shared" si="0"/>
        <v>376.99065526315786</v>
      </c>
      <c r="AP20" s="93">
        <f t="shared" si="3"/>
        <v>0.005179903629795384</v>
      </c>
      <c r="AQ20" s="42">
        <f t="shared" si="4"/>
        <v>537.3875799999998</v>
      </c>
      <c r="AR20" s="93"/>
      <c r="AS20" s="93"/>
      <c r="AT20" s="48" t="s">
        <v>101</v>
      </c>
      <c r="AU20" s="16">
        <f t="shared" si="8"/>
        <v>537.3875799999998</v>
      </c>
      <c r="AV20" s="16">
        <f t="shared" si="5"/>
        <v>100.327</v>
      </c>
      <c r="AW20" s="98">
        <f t="shared" si="9"/>
        <v>-437.06057999999985</v>
      </c>
      <c r="AX20" s="78">
        <f t="shared" si="6"/>
        <v>-81.33060685920579</v>
      </c>
      <c r="AY20" s="95"/>
      <c r="AZ20" s="48" t="s">
        <v>92</v>
      </c>
      <c r="BA20" s="16">
        <f t="shared" si="11"/>
        <v>8036.932479999999</v>
      </c>
      <c r="BB20" s="16">
        <f t="shared" si="11"/>
        <v>2126.4968999999996</v>
      </c>
      <c r="BC20" s="51">
        <f t="shared" si="7"/>
        <v>-5910.435579999999</v>
      </c>
      <c r="BD20" s="79">
        <f t="shared" si="1"/>
        <v>-73.54093859452207</v>
      </c>
    </row>
    <row r="21" spans="1:56" ht="19.5" customHeight="1">
      <c r="A21" s="99" t="s">
        <v>23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>
        <v>0.01</v>
      </c>
      <c r="U21" s="52">
        <v>2.5</v>
      </c>
      <c r="V21" s="52">
        <v>0.12</v>
      </c>
      <c r="W21" s="52">
        <v>0.03</v>
      </c>
      <c r="X21" s="52">
        <v>51.78</v>
      </c>
      <c r="Y21" s="52">
        <v>15.8</v>
      </c>
      <c r="Z21" s="100">
        <v>0.41</v>
      </c>
      <c r="AA21" s="100">
        <v>0.3</v>
      </c>
      <c r="AB21" s="52">
        <v>33.16</v>
      </c>
      <c r="AC21" s="43">
        <v>152.15</v>
      </c>
      <c r="AD21" s="44">
        <v>233.4</v>
      </c>
      <c r="AE21" s="44">
        <v>11.549999999999999</v>
      </c>
      <c r="AF21" s="44">
        <v>562.15</v>
      </c>
      <c r="AG21" s="44">
        <v>168.32</v>
      </c>
      <c r="AH21" s="44">
        <v>30.419999999999998</v>
      </c>
      <c r="AI21" s="44">
        <v>56.2836</v>
      </c>
      <c r="AJ21" s="44">
        <v>33.69</v>
      </c>
      <c r="AK21" s="44">
        <v>132.455</v>
      </c>
      <c r="AL21" s="44">
        <v>21.689999999999998</v>
      </c>
      <c r="AM21" s="44">
        <v>11.71</v>
      </c>
      <c r="AN21" s="44">
        <f t="shared" si="2"/>
        <v>1517.9286</v>
      </c>
      <c r="AO21" s="44">
        <f t="shared" si="0"/>
        <v>75.89643</v>
      </c>
      <c r="AP21" s="93">
        <f t="shared" si="3"/>
        <v>0.0010428274222635122</v>
      </c>
      <c r="AQ21" s="44">
        <f t="shared" si="4"/>
        <v>54.90772</v>
      </c>
      <c r="AR21" s="93"/>
      <c r="AS21" s="93"/>
      <c r="AT21" s="49" t="s">
        <v>87</v>
      </c>
      <c r="AU21" s="17">
        <f t="shared" si="8"/>
        <v>54.90772</v>
      </c>
      <c r="AV21" s="17">
        <f t="shared" si="5"/>
        <v>11.71</v>
      </c>
      <c r="AW21" s="101">
        <f t="shared" si="9"/>
        <v>-43.19772</v>
      </c>
      <c r="AX21" s="102">
        <f t="shared" si="6"/>
        <v>-78.67330859849945</v>
      </c>
      <c r="AY21" s="95"/>
      <c r="AZ21" s="49" t="s">
        <v>93</v>
      </c>
      <c r="BA21" s="17">
        <f t="shared" si="11"/>
        <v>10812.597100000005</v>
      </c>
      <c r="BB21" s="17">
        <f t="shared" si="11"/>
        <v>27990.842099999987</v>
      </c>
      <c r="BC21" s="52">
        <f t="shared" si="7"/>
        <v>17178.24499999998</v>
      </c>
      <c r="BD21" s="86">
        <f t="shared" si="1"/>
        <v>158.87251546624236</v>
      </c>
    </row>
    <row r="22" spans="1:57" ht="15">
      <c r="A22" s="66" t="s">
        <v>0</v>
      </c>
      <c r="B22" s="67">
        <f>SUM(B10:B21)</f>
        <v>27479.180000000008</v>
      </c>
      <c r="C22" s="67">
        <f aca="true" t="shared" si="12" ref="C22:AD22">SUM(C10:C21)</f>
        <v>62359.93</v>
      </c>
      <c r="D22" s="67">
        <f t="shared" si="12"/>
        <v>97054.52</v>
      </c>
      <c r="E22" s="67">
        <f t="shared" si="12"/>
        <v>84900.36</v>
      </c>
      <c r="F22" s="67">
        <f t="shared" si="12"/>
        <v>88062.22</v>
      </c>
      <c r="G22" s="67">
        <f t="shared" si="12"/>
        <v>25545.24</v>
      </c>
      <c r="H22" s="67">
        <f t="shared" si="12"/>
        <v>50273.63999999999</v>
      </c>
      <c r="I22" s="67">
        <f t="shared" si="12"/>
        <v>24224.129999999994</v>
      </c>
      <c r="J22" s="67">
        <f t="shared" si="12"/>
        <v>49980.59000000009</v>
      </c>
      <c r="K22" s="67">
        <f t="shared" si="12"/>
        <v>65605.76999999999</v>
      </c>
      <c r="L22" s="67">
        <f t="shared" si="12"/>
        <v>26173.82000000001</v>
      </c>
      <c r="M22" s="67">
        <f t="shared" si="12"/>
        <v>40081.57</v>
      </c>
      <c r="N22" s="67">
        <f t="shared" si="12"/>
        <v>43591.10000000001</v>
      </c>
      <c r="O22" s="67">
        <f t="shared" si="12"/>
        <v>90887.52</v>
      </c>
      <c r="P22" s="67">
        <f t="shared" si="12"/>
        <v>101690.74999999991</v>
      </c>
      <c r="Q22" s="67">
        <f t="shared" si="12"/>
        <v>17182.59</v>
      </c>
      <c r="R22" s="67">
        <f t="shared" si="12"/>
        <v>10920.519999999999</v>
      </c>
      <c r="S22" s="67">
        <f t="shared" si="12"/>
        <v>90069.04999999976</v>
      </c>
      <c r="T22" s="67">
        <f t="shared" si="12"/>
        <v>41987.72999999999</v>
      </c>
      <c r="U22" s="67">
        <f t="shared" si="12"/>
        <v>50687.29000000001</v>
      </c>
      <c r="V22" s="67">
        <f t="shared" si="12"/>
        <v>65300.08</v>
      </c>
      <c r="W22" s="67">
        <f t="shared" si="12"/>
        <v>19322.21</v>
      </c>
      <c r="X22" s="67">
        <f t="shared" si="12"/>
        <v>43384.1</v>
      </c>
      <c r="Y22" s="67">
        <f t="shared" si="12"/>
        <v>42036.61</v>
      </c>
      <c r="Z22" s="67">
        <f t="shared" si="12"/>
        <v>64222.520000000004</v>
      </c>
      <c r="AA22" s="67">
        <f t="shared" si="12"/>
        <v>58364.12</v>
      </c>
      <c r="AB22" s="67">
        <f t="shared" si="12"/>
        <v>47035.46</v>
      </c>
      <c r="AC22" s="67">
        <f>SUM(AC10:AC21)</f>
        <v>90279.36999999985</v>
      </c>
      <c r="AD22" s="67">
        <f t="shared" si="12"/>
        <v>17109.402400000086</v>
      </c>
      <c r="AE22" s="67">
        <f aca="true" t="shared" si="13" ref="AE22:AJ22">SUM(AE10:AE21)</f>
        <v>105992.24390000004</v>
      </c>
      <c r="AF22" s="67">
        <f t="shared" si="13"/>
        <v>128654.40550000002</v>
      </c>
      <c r="AG22" s="67">
        <f t="shared" si="13"/>
        <v>42096.70690000003</v>
      </c>
      <c r="AH22" s="67">
        <f t="shared" si="13"/>
        <v>570197.3941999999</v>
      </c>
      <c r="AI22" s="67">
        <f t="shared" si="13"/>
        <v>39554.00370000011</v>
      </c>
      <c r="AJ22" s="85">
        <f t="shared" si="13"/>
        <v>80064.18800000001</v>
      </c>
      <c r="AK22" s="67">
        <f>SUM(AK10:AK21)</f>
        <v>102291.66519999999</v>
      </c>
      <c r="AL22" s="103">
        <f>SUM(AL10:AL21)</f>
        <v>35622.8841</v>
      </c>
      <c r="AM22" s="103">
        <f>SUM(AM10:AM21)</f>
        <v>125335.08200000008</v>
      </c>
      <c r="AN22" s="89">
        <f>SUM(B22:AM22)</f>
        <v>2765619.9659000007</v>
      </c>
      <c r="AO22" s="89">
        <f t="shared" si="0"/>
        <v>72779.47278684212</v>
      </c>
      <c r="AP22" s="93">
        <f>AO22/AO$22</f>
        <v>1</v>
      </c>
      <c r="AQ22" s="89">
        <f t="shared" si="4"/>
        <v>165546.02704000002</v>
      </c>
      <c r="AR22" s="93"/>
      <c r="AS22" s="93"/>
      <c r="AT22" s="93"/>
      <c r="AU22" s="21"/>
      <c r="AV22" s="21"/>
      <c r="AW22" s="105"/>
      <c r="AX22" s="106"/>
      <c r="AY22" s="23"/>
      <c r="AZ22" s="23"/>
      <c r="BA22" s="20"/>
      <c r="BB22" s="21"/>
      <c r="BC22" s="22"/>
      <c r="BD22" s="106"/>
      <c r="BE22" s="23"/>
    </row>
    <row r="23" spans="2:3" ht="12.75">
      <c r="B23" s="14" t="s">
        <v>79</v>
      </c>
      <c r="C23" s="14" t="s">
        <v>79</v>
      </c>
    </row>
    <row r="24" spans="39:40" ht="12.75">
      <c r="AM24" s="11"/>
      <c r="AN24" s="20"/>
    </row>
    <row r="25" spans="2:40" ht="12.7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4"/>
      <c r="Z25" s="104"/>
      <c r="AA25" s="104"/>
      <c r="AB25" s="104"/>
      <c r="AC25" s="104"/>
      <c r="AD25" s="95"/>
      <c r="AE25" s="95"/>
      <c r="AF25" s="95"/>
      <c r="AG25" s="95"/>
      <c r="AH25" s="95"/>
      <c r="AI25" s="95"/>
      <c r="AJ25" s="95"/>
      <c r="AK25" s="95"/>
      <c r="AL25" s="95"/>
      <c r="AM25" s="11"/>
      <c r="AN25" s="23"/>
    </row>
    <row r="26" spans="27:41" ht="12.75"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1"/>
      <c r="AN26" s="23"/>
      <c r="AO26" s="95"/>
    </row>
    <row r="27" spans="27:40" ht="12.75">
      <c r="AA27" s="10"/>
      <c r="AB27" s="11"/>
      <c r="AC27" s="11"/>
      <c r="AD27" s="23"/>
      <c r="AE27" s="23"/>
      <c r="AF27" s="23"/>
      <c r="AG27" s="23"/>
      <c r="AH27" s="23"/>
      <c r="AI27" s="23"/>
      <c r="AJ27" s="23"/>
      <c r="AK27" s="23"/>
      <c r="AL27" s="23"/>
      <c r="AM27" s="11"/>
      <c r="AN27" s="23"/>
    </row>
    <row r="28" spans="27:40" ht="12.75">
      <c r="AA28" s="10"/>
      <c r="AB28" s="11"/>
      <c r="AC28" s="11"/>
      <c r="AD28" s="83"/>
      <c r="AE28" s="84"/>
      <c r="AF28" s="84"/>
      <c r="AG28" s="11"/>
      <c r="AH28" s="11"/>
      <c r="AI28" s="11"/>
      <c r="AJ28" s="11"/>
      <c r="AK28" s="11"/>
      <c r="AL28" s="11"/>
      <c r="AM28" s="11"/>
      <c r="AN28" s="23"/>
    </row>
    <row r="29" spans="27:40" ht="12.75">
      <c r="AA29" s="10"/>
      <c r="AB29" s="11"/>
      <c r="AC29" s="11"/>
      <c r="AD29" s="83"/>
      <c r="AE29" s="84"/>
      <c r="AF29" s="84"/>
      <c r="AG29" s="11"/>
      <c r="AH29" s="11"/>
      <c r="AI29" s="11"/>
      <c r="AJ29" s="11"/>
      <c r="AK29" s="11"/>
      <c r="AL29" s="11"/>
      <c r="AM29" s="11"/>
      <c r="AN29" s="23"/>
    </row>
    <row r="30" spans="27:40" ht="12.75">
      <c r="AA30" s="10"/>
      <c r="AB30" s="11"/>
      <c r="AC30" s="11"/>
      <c r="AD30" s="83"/>
      <c r="AE30" s="84"/>
      <c r="AF30" s="84"/>
      <c r="AG30" s="11"/>
      <c r="AH30" s="11"/>
      <c r="AI30" s="11"/>
      <c r="AJ30" s="11"/>
      <c r="AK30" s="11"/>
      <c r="AL30" s="11"/>
      <c r="AM30" s="11"/>
      <c r="AN30" s="23"/>
    </row>
    <row r="31" spans="27:40" ht="12.75">
      <c r="AA31" s="10"/>
      <c r="AB31" s="11"/>
      <c r="AC31" s="11"/>
      <c r="AD31" s="83"/>
      <c r="AE31" s="84"/>
      <c r="AF31" s="84"/>
      <c r="AG31" s="11"/>
      <c r="AH31" s="11"/>
      <c r="AI31" s="11"/>
      <c r="AJ31" s="11"/>
      <c r="AK31" s="11"/>
      <c r="AL31" s="11"/>
      <c r="AM31" s="11"/>
      <c r="AN31" s="23"/>
    </row>
    <row r="32" spans="27:40" ht="12.75">
      <c r="AA32" s="10"/>
      <c r="AB32" s="11"/>
      <c r="AC32" s="11"/>
      <c r="AD32" s="83"/>
      <c r="AE32" s="84"/>
      <c r="AF32" s="84"/>
      <c r="AG32" s="11"/>
      <c r="AH32" s="11"/>
      <c r="AI32" s="11"/>
      <c r="AJ32" s="11"/>
      <c r="AK32" s="11"/>
      <c r="AL32" s="11"/>
      <c r="AM32" s="11"/>
      <c r="AN32" s="23"/>
    </row>
    <row r="33" spans="27:40" ht="12.75">
      <c r="AA33" s="10"/>
      <c r="AB33" s="11"/>
      <c r="AC33" s="11"/>
      <c r="AD33" s="83"/>
      <c r="AE33" s="84"/>
      <c r="AF33" s="84"/>
      <c r="AG33" s="11"/>
      <c r="AH33" s="11"/>
      <c r="AI33" s="11"/>
      <c r="AJ33" s="11"/>
      <c r="AK33" s="11"/>
      <c r="AL33" s="11"/>
      <c r="AM33" s="11"/>
      <c r="AN33" s="23"/>
    </row>
    <row r="34" spans="27:40" ht="12.75">
      <c r="AA34" s="10"/>
      <c r="AB34" s="11"/>
      <c r="AC34" s="11"/>
      <c r="AD34" s="83"/>
      <c r="AE34" s="84"/>
      <c r="AF34" s="84"/>
      <c r="AG34" s="11"/>
      <c r="AH34" s="11"/>
      <c r="AI34" s="11"/>
      <c r="AJ34" s="11"/>
      <c r="AK34" s="11"/>
      <c r="AL34" s="11"/>
      <c r="AM34" s="11"/>
      <c r="AN34" s="23"/>
    </row>
    <row r="35" spans="27:40" ht="12.75">
      <c r="AA35" s="10"/>
      <c r="AB35" s="11"/>
      <c r="AC35" s="11"/>
      <c r="AD35" s="83"/>
      <c r="AE35" s="84"/>
      <c r="AF35" s="84"/>
      <c r="AG35" s="11"/>
      <c r="AH35" s="11"/>
      <c r="AI35" s="11"/>
      <c r="AJ35" s="11"/>
      <c r="AK35" s="11"/>
      <c r="AL35" s="11"/>
      <c r="AM35" s="11"/>
      <c r="AN35" s="23"/>
    </row>
    <row r="36" spans="27:40" ht="12.75">
      <c r="AA36" s="10"/>
      <c r="AB36" s="11"/>
      <c r="AC36" s="11"/>
      <c r="AD36" s="83"/>
      <c r="AE36" s="84"/>
      <c r="AF36" s="84"/>
      <c r="AG36" s="11"/>
      <c r="AH36" s="11"/>
      <c r="AI36" s="11"/>
      <c r="AJ36" s="11"/>
      <c r="AK36" s="11"/>
      <c r="AL36" s="11"/>
      <c r="AM36" s="11"/>
      <c r="AN36" s="23"/>
    </row>
    <row r="37" spans="27:40" ht="12.75">
      <c r="AA37" s="10"/>
      <c r="AB37" s="11"/>
      <c r="AC37" s="11"/>
      <c r="AD37" s="83"/>
      <c r="AE37" s="84"/>
      <c r="AF37" s="84"/>
      <c r="AG37" s="11"/>
      <c r="AH37" s="11"/>
      <c r="AI37" s="11"/>
      <c r="AJ37" s="11"/>
      <c r="AK37" s="11"/>
      <c r="AL37" s="11"/>
      <c r="AM37" s="11"/>
      <c r="AN37" s="23"/>
    </row>
    <row r="38" spans="27:40" ht="12.75">
      <c r="AA38" s="23"/>
      <c r="AB38" s="10"/>
      <c r="AC38" s="10"/>
      <c r="AD38" s="83"/>
      <c r="AE38" s="84"/>
      <c r="AF38" s="84"/>
      <c r="AG38" s="11"/>
      <c r="AH38" s="11"/>
      <c r="AI38" s="11"/>
      <c r="AJ38" s="11"/>
      <c r="AK38" s="11"/>
      <c r="AL38" s="11"/>
      <c r="AM38" s="11"/>
      <c r="AN38" s="23"/>
    </row>
    <row r="39" spans="29:33" ht="12.75">
      <c r="AC39" s="23"/>
      <c r="AD39" s="83"/>
      <c r="AE39" s="84"/>
      <c r="AF39" s="84"/>
      <c r="AG39" s="23"/>
    </row>
    <row r="40" spans="29:33" ht="12.75">
      <c r="AC40" s="23"/>
      <c r="AD40" s="83"/>
      <c r="AE40" s="84"/>
      <c r="AF40" s="84"/>
      <c r="AG40" s="23"/>
    </row>
  </sheetData>
  <sheetProtection/>
  <mergeCells count="9">
    <mergeCell ref="AQ8:AQ9"/>
    <mergeCell ref="AT8:AX8"/>
    <mergeCell ref="AZ8:BD8"/>
    <mergeCell ref="A5:AO5"/>
    <mergeCell ref="A6:AO6"/>
    <mergeCell ref="A8:A9"/>
    <mergeCell ref="AN8:AN9"/>
    <mergeCell ref="AO8:AO9"/>
    <mergeCell ref="B8:AM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3.57421875" style="0" bestFit="1" customWidth="1"/>
    <col min="3" max="3" width="5.57421875" style="0" bestFit="1" customWidth="1"/>
    <col min="4" max="5" width="7.140625" style="0" bestFit="1" customWidth="1"/>
    <col min="6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  <col min="13" max="13" width="3.57421875" style="0" bestFit="1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117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29"/>
    </row>
    <row r="10" spans="1:15" ht="12.75">
      <c r="A10" s="26" t="s">
        <v>12</v>
      </c>
      <c r="B10" s="70"/>
      <c r="C10" s="71"/>
      <c r="D10" s="71">
        <v>1</v>
      </c>
      <c r="E10" s="71">
        <v>0.5</v>
      </c>
      <c r="F10" s="71"/>
      <c r="G10" s="71"/>
      <c r="H10" s="71"/>
      <c r="I10" s="71"/>
      <c r="J10" s="71"/>
      <c r="K10" s="71"/>
      <c r="L10" s="71"/>
      <c r="M10" s="71"/>
      <c r="N10" s="71">
        <f>SUM(B10:M10)</f>
        <v>1.5</v>
      </c>
      <c r="O10" s="30">
        <f>+N10/$N$22</f>
        <v>1.165914213485678E-05</v>
      </c>
    </row>
    <row r="11" spans="1:15" ht="12.75">
      <c r="A11" s="31" t="s">
        <v>13</v>
      </c>
      <c r="B11" s="72"/>
      <c r="C11" s="73"/>
      <c r="D11" s="73">
        <v>175.62</v>
      </c>
      <c r="E11" s="73"/>
      <c r="F11" s="73">
        <v>1.5</v>
      </c>
      <c r="G11" s="73"/>
      <c r="H11" s="73">
        <v>1.3199999999999998</v>
      </c>
      <c r="I11" s="73">
        <v>0.30000000000000004</v>
      </c>
      <c r="J11" s="73"/>
      <c r="K11" s="73"/>
      <c r="L11" s="73"/>
      <c r="M11" s="73"/>
      <c r="N11" s="73">
        <f aca="true" t="shared" si="0" ref="N11:N21">SUM(B11:M11)</f>
        <v>178.74</v>
      </c>
      <c r="O11" s="32">
        <f aca="true" t="shared" si="1" ref="O11:O21">+N11/$N$22</f>
        <v>0.001389303376789534</v>
      </c>
    </row>
    <row r="12" spans="1:15" ht="12.75">
      <c r="A12" s="31" t="s">
        <v>14</v>
      </c>
      <c r="B12" s="72"/>
      <c r="C12" s="73"/>
      <c r="D12" s="73">
        <v>295.03999999999996</v>
      </c>
      <c r="E12" s="73"/>
      <c r="F12" s="73"/>
      <c r="G12" s="73"/>
      <c r="H12" s="73">
        <v>0.07</v>
      </c>
      <c r="I12" s="73"/>
      <c r="J12" s="73"/>
      <c r="K12" s="73">
        <v>0.75</v>
      </c>
      <c r="L12" s="73">
        <v>20</v>
      </c>
      <c r="M12" s="73"/>
      <c r="N12" s="73">
        <f t="shared" si="0"/>
        <v>315.85999999999996</v>
      </c>
      <c r="O12" s="32">
        <f t="shared" si="1"/>
        <v>0.002455104423143908</v>
      </c>
    </row>
    <row r="13" spans="1:15" ht="12.75">
      <c r="A13" s="31" t="s">
        <v>15</v>
      </c>
      <c r="B13" s="72"/>
      <c r="C13" s="73"/>
      <c r="D13" s="73">
        <v>140.51999999999995</v>
      </c>
      <c r="E13" s="73">
        <v>13.309999999999999</v>
      </c>
      <c r="F13" s="73">
        <v>20.1</v>
      </c>
      <c r="G13" s="73">
        <v>12.634999999999996</v>
      </c>
      <c r="H13" s="73">
        <v>52.09609999999999</v>
      </c>
      <c r="I13" s="73">
        <v>18.080000000000002</v>
      </c>
      <c r="J13" s="73">
        <v>0.5</v>
      </c>
      <c r="K13" s="73">
        <v>0.3</v>
      </c>
      <c r="L13" s="73">
        <v>134.32000000000002</v>
      </c>
      <c r="M13" s="73"/>
      <c r="N13" s="73">
        <f t="shared" si="0"/>
        <v>391.86109999999996</v>
      </c>
      <c r="O13" s="32">
        <f t="shared" si="1"/>
        <v>0.00304584284134755</v>
      </c>
    </row>
    <row r="14" spans="1:15" ht="12.75">
      <c r="A14" s="31" t="s">
        <v>16</v>
      </c>
      <c r="B14" s="72"/>
      <c r="C14" s="73">
        <v>15.02</v>
      </c>
      <c r="D14" s="73">
        <v>182.05</v>
      </c>
      <c r="E14" s="73">
        <v>144.0799999999999</v>
      </c>
      <c r="F14" s="73">
        <v>89.31</v>
      </c>
      <c r="G14" s="73">
        <v>35.83</v>
      </c>
      <c r="H14" s="73">
        <v>372.66469999999975</v>
      </c>
      <c r="I14" s="73">
        <v>75.66000000000004</v>
      </c>
      <c r="J14" s="73">
        <v>21.85</v>
      </c>
      <c r="K14" s="73">
        <v>1.2400000000000002</v>
      </c>
      <c r="L14" s="73"/>
      <c r="M14" s="73">
        <v>0.01</v>
      </c>
      <c r="N14" s="73">
        <f t="shared" si="0"/>
        <v>937.7146999999998</v>
      </c>
      <c r="O14" s="32">
        <f t="shared" si="1"/>
        <v>0.007288632646163054</v>
      </c>
    </row>
    <row r="15" spans="1:15" ht="12.75">
      <c r="A15" s="31" t="s">
        <v>17</v>
      </c>
      <c r="B15" s="72"/>
      <c r="C15" s="73">
        <v>7.4399999999999995</v>
      </c>
      <c r="D15" s="73">
        <v>1270.6999999999994</v>
      </c>
      <c r="E15" s="73">
        <v>297.78</v>
      </c>
      <c r="F15" s="73">
        <v>125.47</v>
      </c>
      <c r="G15" s="73">
        <v>312.5457</v>
      </c>
      <c r="H15" s="73">
        <v>1271.9920999999974</v>
      </c>
      <c r="I15" s="73">
        <v>251.3299999999999</v>
      </c>
      <c r="J15" s="73">
        <v>7.7</v>
      </c>
      <c r="K15" s="73">
        <v>19.340000000000003</v>
      </c>
      <c r="L15" s="73">
        <v>8.2358</v>
      </c>
      <c r="M15" s="73">
        <v>0.033</v>
      </c>
      <c r="N15" s="73">
        <f t="shared" si="0"/>
        <v>3572.5665999999965</v>
      </c>
      <c r="O15" s="32">
        <f t="shared" si="1"/>
        <v>0.02776870785042799</v>
      </c>
    </row>
    <row r="16" spans="1:15" ht="12.75">
      <c r="A16" s="31" t="s">
        <v>18</v>
      </c>
      <c r="B16" s="72"/>
      <c r="C16" s="73">
        <v>20.660000000000007</v>
      </c>
      <c r="D16" s="73">
        <v>341.1</v>
      </c>
      <c r="E16" s="73">
        <v>869.8699999999998</v>
      </c>
      <c r="F16" s="73">
        <v>5082.35</v>
      </c>
      <c r="G16" s="73">
        <v>17115.552499999972</v>
      </c>
      <c r="H16" s="73">
        <v>4412.323600000002</v>
      </c>
      <c r="I16" s="73">
        <v>6082.820000000004</v>
      </c>
      <c r="J16" s="73">
        <v>65.7422</v>
      </c>
      <c r="K16" s="73">
        <v>2365.502000000001</v>
      </c>
      <c r="L16" s="73">
        <v>3.33</v>
      </c>
      <c r="M16" s="73">
        <v>0.08</v>
      </c>
      <c r="N16" s="73">
        <f t="shared" si="0"/>
        <v>36359.33029999999</v>
      </c>
      <c r="O16" s="32">
        <f t="shared" si="1"/>
        <v>0.28261239993060305</v>
      </c>
    </row>
    <row r="17" spans="1:15" ht="12.75">
      <c r="A17" s="31" t="s">
        <v>19</v>
      </c>
      <c r="B17" s="72"/>
      <c r="C17" s="73">
        <v>25.65</v>
      </c>
      <c r="D17" s="73">
        <v>800.7199999999995</v>
      </c>
      <c r="E17" s="73">
        <v>221.93999999999997</v>
      </c>
      <c r="F17" s="73">
        <v>3635.1</v>
      </c>
      <c r="G17" s="73">
        <v>4551.250000000001</v>
      </c>
      <c r="H17" s="73">
        <v>24544.153100000014</v>
      </c>
      <c r="I17" s="73">
        <v>18759.39000000001</v>
      </c>
      <c r="J17" s="73">
        <v>390.85</v>
      </c>
      <c r="K17" s="73">
        <v>1842.9030000000002</v>
      </c>
      <c r="L17" s="73">
        <v>66.5583</v>
      </c>
      <c r="M17" s="73">
        <v>3.11</v>
      </c>
      <c r="N17" s="73">
        <f t="shared" si="0"/>
        <v>54841.62440000002</v>
      </c>
      <c r="O17" s="32">
        <f t="shared" si="1"/>
        <v>0.4262708625240199</v>
      </c>
    </row>
    <row r="18" spans="1:15" ht="12.75">
      <c r="A18" s="31" t="s">
        <v>20</v>
      </c>
      <c r="B18" s="72"/>
      <c r="C18" s="73">
        <v>74.00999999999999</v>
      </c>
      <c r="D18" s="73">
        <v>849.8499999999995</v>
      </c>
      <c r="E18" s="73">
        <v>687.7700000000001</v>
      </c>
      <c r="F18" s="73">
        <v>747.3</v>
      </c>
      <c r="G18" s="73">
        <v>1280.9799999999996</v>
      </c>
      <c r="H18" s="73">
        <v>4786.453700000004</v>
      </c>
      <c r="I18" s="73">
        <v>20708.190000000002</v>
      </c>
      <c r="J18" s="73">
        <v>296.65</v>
      </c>
      <c r="K18" s="73">
        <v>652.5300000000003</v>
      </c>
      <c r="L18" s="73">
        <v>0.17160000000000003</v>
      </c>
      <c r="M18" s="73">
        <v>0.8600000000000001</v>
      </c>
      <c r="N18" s="73">
        <f t="shared" si="0"/>
        <v>30084.765300000006</v>
      </c>
      <c r="O18" s="32">
        <f t="shared" si="1"/>
        <v>0.2338417031510048</v>
      </c>
    </row>
    <row r="19" spans="1:15" ht="12.75">
      <c r="A19" s="31" t="s">
        <v>21</v>
      </c>
      <c r="B19" s="72"/>
      <c r="C19" s="73">
        <v>0.12</v>
      </c>
      <c r="D19" s="73">
        <v>54.43</v>
      </c>
      <c r="E19" s="73">
        <v>12.45</v>
      </c>
      <c r="F19" s="73">
        <v>394.45</v>
      </c>
      <c r="G19" s="73">
        <v>167.34199999999998</v>
      </c>
      <c r="H19" s="73">
        <v>425.89589999999964</v>
      </c>
      <c r="I19" s="73">
        <v>76.12999999999998</v>
      </c>
      <c r="J19" s="73">
        <v>9.799999999999999</v>
      </c>
      <c r="K19" s="73">
        <v>50.89</v>
      </c>
      <c r="L19" s="73">
        <v>0.0452</v>
      </c>
      <c r="M19" s="73"/>
      <c r="N19" s="73">
        <f t="shared" si="0"/>
        <v>1191.5530999999994</v>
      </c>
      <c r="O19" s="32">
        <f t="shared" si="1"/>
        <v>0.009261657969419471</v>
      </c>
    </row>
    <row r="20" spans="1:15" ht="12.75">
      <c r="A20" s="31" t="s">
        <v>22</v>
      </c>
      <c r="B20" s="72"/>
      <c r="C20" s="73">
        <v>5</v>
      </c>
      <c r="D20" s="73">
        <v>44.949999999999996</v>
      </c>
      <c r="E20" s="73">
        <v>1.2</v>
      </c>
      <c r="F20" s="73">
        <v>129</v>
      </c>
      <c r="G20" s="73">
        <v>14.88</v>
      </c>
      <c r="H20" s="73">
        <v>21.7</v>
      </c>
      <c r="I20" s="73">
        <v>0.01</v>
      </c>
      <c r="J20" s="73"/>
      <c r="K20" s="73"/>
      <c r="L20" s="73"/>
      <c r="M20" s="73"/>
      <c r="N20" s="73">
        <f t="shared" si="0"/>
        <v>216.73999999999998</v>
      </c>
      <c r="O20" s="32">
        <f t="shared" si="1"/>
        <v>0.001684668310872572</v>
      </c>
    </row>
    <row r="21" spans="1:15" ht="12.75">
      <c r="A21" s="33" t="s">
        <v>23</v>
      </c>
      <c r="B21" s="74"/>
      <c r="C21" s="74"/>
      <c r="D21" s="74">
        <v>82.05</v>
      </c>
      <c r="E21" s="74">
        <v>467.6</v>
      </c>
      <c r="F21" s="74">
        <v>6.2</v>
      </c>
      <c r="G21" s="74">
        <v>6</v>
      </c>
      <c r="H21" s="74">
        <v>0.3</v>
      </c>
      <c r="I21" s="74"/>
      <c r="J21" s="74"/>
      <c r="K21" s="74"/>
      <c r="L21" s="74"/>
      <c r="M21" s="74"/>
      <c r="N21" s="76">
        <f t="shared" si="0"/>
        <v>562.15</v>
      </c>
      <c r="O21" s="37">
        <f t="shared" si="1"/>
        <v>0.004369457834073159</v>
      </c>
    </row>
    <row r="22" spans="1:15" ht="15">
      <c r="A22" s="56" t="s">
        <v>0</v>
      </c>
      <c r="B22" s="75">
        <f>SUM(B10:B21)</f>
        <v>0</v>
      </c>
      <c r="C22" s="75">
        <f aca="true" t="shared" si="2" ref="C22:N22">SUM(C10:C21)</f>
        <v>147.9</v>
      </c>
      <c r="D22" s="75">
        <f t="shared" si="2"/>
        <v>4238.029999999998</v>
      </c>
      <c r="E22" s="75">
        <f t="shared" si="2"/>
        <v>2716.499999999999</v>
      </c>
      <c r="F22" s="75">
        <f t="shared" si="2"/>
        <v>10230.78</v>
      </c>
      <c r="G22" s="75">
        <f t="shared" si="2"/>
        <v>23497.015199999973</v>
      </c>
      <c r="H22" s="75">
        <f t="shared" si="2"/>
        <v>35888.96920000002</v>
      </c>
      <c r="I22" s="75">
        <f t="shared" si="2"/>
        <v>45971.91000000002</v>
      </c>
      <c r="J22" s="75">
        <f>SUM(J10:J21)</f>
        <v>793.0921999999999</v>
      </c>
      <c r="K22" s="75">
        <f t="shared" si="2"/>
        <v>4933.455000000003</v>
      </c>
      <c r="L22" s="75">
        <f t="shared" si="2"/>
        <v>232.66090000000005</v>
      </c>
      <c r="M22" s="75">
        <f t="shared" si="2"/>
        <v>4.093</v>
      </c>
      <c r="N22" s="75">
        <f t="shared" si="2"/>
        <v>128654.40550000002</v>
      </c>
      <c r="O22" s="58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4" width="8.140625" style="0" bestFit="1" customWidth="1"/>
    <col min="5" max="6" width="9.140625" style="0" bestFit="1" customWidth="1"/>
    <col min="7" max="7" width="10.00390625" style="0" bestFit="1" customWidth="1"/>
    <col min="8" max="9" width="9.8515625" style="0" customWidth="1"/>
    <col min="10" max="12" width="8.140625" style="0" bestFit="1" customWidth="1"/>
    <col min="13" max="13" width="9.140625" style="0" bestFit="1" customWidth="1"/>
    <col min="14" max="14" width="11.00390625" style="0" bestFit="1" customWidth="1"/>
    <col min="15" max="15" width="12.7109375" style="0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29"/>
    </row>
    <row r="10" spans="1:15" ht="19.5" customHeight="1">
      <c r="A10" s="26" t="s">
        <v>12</v>
      </c>
      <c r="B10" s="27"/>
      <c r="C10" s="68"/>
      <c r="D10" s="68"/>
      <c r="E10" s="68"/>
      <c r="F10" s="68"/>
      <c r="G10" s="68">
        <v>250</v>
      </c>
      <c r="H10" s="68">
        <v>2.7</v>
      </c>
      <c r="I10" s="68"/>
      <c r="J10" s="68"/>
      <c r="K10" s="68"/>
      <c r="L10" s="68"/>
      <c r="M10" s="68"/>
      <c r="N10" s="68">
        <v>252.7</v>
      </c>
      <c r="O10" s="30">
        <f>+N10/$N$22</f>
        <v>0.002384136713233598</v>
      </c>
    </row>
    <row r="11" spans="1:15" ht="19.5" customHeight="1">
      <c r="A11" s="31" t="s">
        <v>13</v>
      </c>
      <c r="B11" s="2"/>
      <c r="C11" s="6"/>
      <c r="D11" s="6">
        <v>62.06</v>
      </c>
      <c r="E11" s="6"/>
      <c r="F11" s="6">
        <v>0.5</v>
      </c>
      <c r="G11" s="6">
        <v>2.805</v>
      </c>
      <c r="H11" s="6">
        <v>0.65</v>
      </c>
      <c r="I11" s="6"/>
      <c r="J11" s="6"/>
      <c r="K11" s="6"/>
      <c r="L11" s="6"/>
      <c r="M11" s="6"/>
      <c r="N11" s="6">
        <v>66.01500000000001</v>
      </c>
      <c r="O11" s="32">
        <f aca="true" t="shared" si="0" ref="O11:O21">+N11/$N$22</f>
        <v>0.0006228285917060388</v>
      </c>
    </row>
    <row r="12" spans="1:15" ht="19.5" customHeight="1">
      <c r="A12" s="31" t="s">
        <v>14</v>
      </c>
      <c r="B12" s="2"/>
      <c r="C12" s="6"/>
      <c r="D12" s="6">
        <v>26.55</v>
      </c>
      <c r="E12" s="6">
        <v>7.450000000000001</v>
      </c>
      <c r="F12" s="6"/>
      <c r="G12" s="6">
        <v>49.6</v>
      </c>
      <c r="H12" s="6">
        <v>27.774</v>
      </c>
      <c r="I12" s="6">
        <v>8.7</v>
      </c>
      <c r="J12" s="6">
        <v>3.14</v>
      </c>
      <c r="K12" s="6">
        <v>7.5</v>
      </c>
      <c r="L12" s="6"/>
      <c r="M12" s="6"/>
      <c r="N12" s="6">
        <v>130.714</v>
      </c>
      <c r="O12" s="32">
        <f t="shared" si="0"/>
        <v>0.0012332411805841574</v>
      </c>
    </row>
    <row r="13" spans="1:15" ht="19.5" customHeight="1">
      <c r="A13" s="31" t="s">
        <v>15</v>
      </c>
      <c r="B13" s="2"/>
      <c r="C13" s="6"/>
      <c r="D13" s="6">
        <v>113.55999999999999</v>
      </c>
      <c r="E13" s="6">
        <v>100.45</v>
      </c>
      <c r="F13" s="6">
        <v>1.4000000000000001</v>
      </c>
      <c r="G13" s="6">
        <v>224.355</v>
      </c>
      <c r="H13" s="6">
        <v>95.3032</v>
      </c>
      <c r="I13" s="6">
        <v>30.442200000000007</v>
      </c>
      <c r="J13" s="6">
        <v>5.3</v>
      </c>
      <c r="K13" s="6">
        <v>5.01</v>
      </c>
      <c r="L13" s="6">
        <v>242.9</v>
      </c>
      <c r="M13" s="6"/>
      <c r="N13" s="6">
        <v>818.7204</v>
      </c>
      <c r="O13" s="32">
        <f t="shared" si="0"/>
        <v>0.007724342554464966</v>
      </c>
    </row>
    <row r="14" spans="1:15" ht="19.5" customHeight="1">
      <c r="A14" s="31" t="s">
        <v>16</v>
      </c>
      <c r="B14" s="2"/>
      <c r="C14" s="6">
        <v>11.51</v>
      </c>
      <c r="D14" s="6">
        <v>586.7</v>
      </c>
      <c r="E14" s="6">
        <v>881.3800000000002</v>
      </c>
      <c r="F14" s="6">
        <v>408.53</v>
      </c>
      <c r="G14" s="6">
        <v>223.91690000000003</v>
      </c>
      <c r="H14" s="6">
        <v>161.0566000000001</v>
      </c>
      <c r="I14" s="6">
        <v>35.478</v>
      </c>
      <c r="J14" s="6">
        <v>35.16</v>
      </c>
      <c r="K14" s="6">
        <v>8.95</v>
      </c>
      <c r="L14" s="6">
        <v>10.94</v>
      </c>
      <c r="M14" s="6"/>
      <c r="N14" s="6">
        <v>2363.6215</v>
      </c>
      <c r="O14" s="32">
        <f t="shared" si="0"/>
        <v>0.022299947741742255</v>
      </c>
    </row>
    <row r="15" spans="1:15" ht="19.5" customHeight="1">
      <c r="A15" s="31" t="s">
        <v>17</v>
      </c>
      <c r="B15" s="2"/>
      <c r="C15" s="6">
        <v>18.220000000000002</v>
      </c>
      <c r="D15" s="6">
        <v>2625.2</v>
      </c>
      <c r="E15" s="6">
        <v>4055.690000000001</v>
      </c>
      <c r="F15" s="6">
        <v>1321.3000000000002</v>
      </c>
      <c r="G15" s="6">
        <v>263.4513</v>
      </c>
      <c r="H15" s="6">
        <v>7066.519700000014</v>
      </c>
      <c r="I15" s="6">
        <v>853.65</v>
      </c>
      <c r="J15" s="6">
        <v>3562.32</v>
      </c>
      <c r="K15" s="6">
        <v>40.04</v>
      </c>
      <c r="L15" s="6">
        <v>47.620000000000005</v>
      </c>
      <c r="M15" s="6"/>
      <c r="N15" s="6">
        <v>19854.011000000017</v>
      </c>
      <c r="O15" s="32">
        <f t="shared" si="0"/>
        <v>0.18731569659692815</v>
      </c>
    </row>
    <row r="16" spans="1:15" ht="19.5" customHeight="1">
      <c r="A16" s="31" t="s">
        <v>18</v>
      </c>
      <c r="B16" s="2"/>
      <c r="C16" s="6">
        <v>50.790000000000006</v>
      </c>
      <c r="D16" s="6">
        <v>1881.2199999999996</v>
      </c>
      <c r="E16" s="6">
        <v>16110.080000000005</v>
      </c>
      <c r="F16" s="6">
        <v>2071.7</v>
      </c>
      <c r="G16" s="6">
        <v>23510.685999999983</v>
      </c>
      <c r="H16" s="6">
        <v>9854.572200000024</v>
      </c>
      <c r="I16" s="6">
        <v>14647.130000000003</v>
      </c>
      <c r="J16" s="6">
        <v>63.470000000000006</v>
      </c>
      <c r="K16" s="6">
        <v>95.07</v>
      </c>
      <c r="L16" s="6">
        <v>0.55</v>
      </c>
      <c r="M16" s="6">
        <v>0.01</v>
      </c>
      <c r="N16" s="6">
        <v>68285.27820000003</v>
      </c>
      <c r="O16" s="32">
        <f t="shared" si="0"/>
        <v>0.6442478778392954</v>
      </c>
    </row>
    <row r="17" spans="1:15" ht="19.5" customHeight="1">
      <c r="A17" s="31" t="s">
        <v>19</v>
      </c>
      <c r="B17" s="2"/>
      <c r="C17" s="6">
        <v>19.44</v>
      </c>
      <c r="D17" s="6">
        <v>318.49999999999994</v>
      </c>
      <c r="E17" s="6">
        <v>44.360000000000014</v>
      </c>
      <c r="F17" s="6">
        <v>306.95</v>
      </c>
      <c r="G17" s="6">
        <v>518.8585999999999</v>
      </c>
      <c r="H17" s="6">
        <v>938.283899999999</v>
      </c>
      <c r="I17" s="6">
        <v>1346.7699999999995</v>
      </c>
      <c r="J17" s="6">
        <v>267.15</v>
      </c>
      <c r="K17" s="6">
        <v>60.71</v>
      </c>
      <c r="L17" s="6">
        <v>228.72</v>
      </c>
      <c r="M17" s="6">
        <v>1.03</v>
      </c>
      <c r="N17" s="6">
        <v>4050.7724999999987</v>
      </c>
      <c r="O17" s="32">
        <f t="shared" si="0"/>
        <v>0.03821763131858742</v>
      </c>
    </row>
    <row r="18" spans="1:15" ht="19.5" customHeight="1">
      <c r="A18" s="31" t="s">
        <v>20</v>
      </c>
      <c r="B18" s="2"/>
      <c r="C18" s="6">
        <v>261.88</v>
      </c>
      <c r="D18" s="6">
        <v>105.99</v>
      </c>
      <c r="E18" s="6">
        <v>41.28</v>
      </c>
      <c r="F18" s="6">
        <v>798.9500000000002</v>
      </c>
      <c r="G18" s="6">
        <v>1654.3528999999996</v>
      </c>
      <c r="H18" s="6">
        <v>976.8643999999996</v>
      </c>
      <c r="I18" s="6">
        <v>761.66</v>
      </c>
      <c r="J18" s="6">
        <v>99.48999999999998</v>
      </c>
      <c r="K18" s="6">
        <v>38.81999999999999</v>
      </c>
      <c r="L18" s="6">
        <v>3028.93</v>
      </c>
      <c r="M18" s="6"/>
      <c r="N18" s="6">
        <v>7768.2172999999975</v>
      </c>
      <c r="O18" s="32">
        <f t="shared" si="0"/>
        <v>0.07329043158411702</v>
      </c>
    </row>
    <row r="19" spans="1:15" ht="19.5" customHeight="1">
      <c r="A19" s="31" t="s">
        <v>21</v>
      </c>
      <c r="B19" s="2"/>
      <c r="C19" s="6">
        <v>182.09</v>
      </c>
      <c r="D19" s="6">
        <v>1567.2499999999995</v>
      </c>
      <c r="E19" s="6">
        <v>18.210000000000004</v>
      </c>
      <c r="F19" s="6">
        <v>298.84999999999997</v>
      </c>
      <c r="G19" s="6">
        <v>165.2912</v>
      </c>
      <c r="H19" s="6">
        <v>78.19279999999999</v>
      </c>
      <c r="I19" s="6">
        <v>16.830000000000002</v>
      </c>
      <c r="J19" s="6"/>
      <c r="K19" s="6"/>
      <c r="L19" s="6">
        <v>0.01</v>
      </c>
      <c r="M19" s="6"/>
      <c r="N19" s="6">
        <v>2326.7239999999997</v>
      </c>
      <c r="O19" s="32">
        <f t="shared" si="0"/>
        <v>0.021951832647256548</v>
      </c>
    </row>
    <row r="20" spans="1:15" ht="19.5" customHeight="1">
      <c r="A20" s="31" t="s">
        <v>22</v>
      </c>
      <c r="B20" s="2"/>
      <c r="C20" s="6"/>
      <c r="D20" s="6">
        <v>57.910000000000004</v>
      </c>
      <c r="E20" s="6">
        <v>3.01</v>
      </c>
      <c r="F20" s="6">
        <v>3</v>
      </c>
      <c r="G20" s="6"/>
      <c r="H20" s="6"/>
      <c r="I20" s="6"/>
      <c r="J20" s="6"/>
      <c r="K20" s="6"/>
      <c r="L20" s="6"/>
      <c r="M20" s="6"/>
      <c r="N20" s="6">
        <v>63.92</v>
      </c>
      <c r="O20" s="32">
        <f t="shared" si="0"/>
        <v>0.0006030629944989774</v>
      </c>
    </row>
    <row r="21" spans="1:15" ht="19.5" customHeight="1">
      <c r="A21" s="33" t="s">
        <v>23</v>
      </c>
      <c r="B21" s="34"/>
      <c r="C21" s="69">
        <v>5</v>
      </c>
      <c r="D21" s="69">
        <v>6.54</v>
      </c>
      <c r="E21" s="69">
        <v>0.01</v>
      </c>
      <c r="F21" s="69"/>
      <c r="G21" s="69"/>
      <c r="H21" s="69"/>
      <c r="I21" s="69"/>
      <c r="J21" s="69"/>
      <c r="K21" s="69"/>
      <c r="L21" s="69"/>
      <c r="M21" s="69"/>
      <c r="N21" s="69">
        <v>11.549999999999999</v>
      </c>
      <c r="O21" s="37">
        <f t="shared" si="0"/>
        <v>0.00010897023758546916</v>
      </c>
    </row>
    <row r="22" spans="1:15" ht="15">
      <c r="A22" s="56" t="s">
        <v>0</v>
      </c>
      <c r="B22" s="57">
        <f>SUM(B10:B21)</f>
        <v>0</v>
      </c>
      <c r="C22" s="57">
        <f aca="true" t="shared" si="1" ref="C22:N22">SUM(C10:C21)</f>
        <v>548.9300000000001</v>
      </c>
      <c r="D22" s="57">
        <f t="shared" si="1"/>
        <v>7351.479999999999</v>
      </c>
      <c r="E22" s="57">
        <f t="shared" si="1"/>
        <v>21261.920000000002</v>
      </c>
      <c r="F22" s="57">
        <f t="shared" si="1"/>
        <v>5211.18</v>
      </c>
      <c r="G22" s="57">
        <f t="shared" si="1"/>
        <v>26863.31689999998</v>
      </c>
      <c r="H22" s="57">
        <f t="shared" si="1"/>
        <v>19201.916800000035</v>
      </c>
      <c r="I22" s="57">
        <f t="shared" si="1"/>
        <v>17700.660200000006</v>
      </c>
      <c r="J22" s="57">
        <f>SUM(J10:J21)</f>
        <v>4036.0299999999997</v>
      </c>
      <c r="K22" s="57">
        <f t="shared" si="1"/>
        <v>256.1</v>
      </c>
      <c r="L22" s="57">
        <f t="shared" si="1"/>
        <v>3559.67</v>
      </c>
      <c r="M22" s="57">
        <f t="shared" si="1"/>
        <v>1.04</v>
      </c>
      <c r="N22" s="57">
        <f t="shared" si="1"/>
        <v>105992.24390000004</v>
      </c>
      <c r="O22" s="58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29"/>
    </row>
    <row r="10" spans="1:15" ht="19.5" customHeight="1">
      <c r="A10" s="26" t="s">
        <v>12</v>
      </c>
      <c r="B10" s="59"/>
      <c r="C10" s="59"/>
      <c r="D10" s="59">
        <v>8</v>
      </c>
      <c r="E10" s="59"/>
      <c r="F10" s="59">
        <v>1</v>
      </c>
      <c r="G10" s="59"/>
      <c r="H10" s="59">
        <v>0.07</v>
      </c>
      <c r="I10" s="27"/>
      <c r="J10" s="59"/>
      <c r="K10" s="59"/>
      <c r="L10" s="59"/>
      <c r="M10" s="59"/>
      <c r="N10" s="29">
        <f>SUM(B10:M10)</f>
        <v>9.07</v>
      </c>
      <c r="O10" s="30">
        <f>+N10/$N$22</f>
        <v>0.0005301178724979897</v>
      </c>
    </row>
    <row r="11" spans="1:15" ht="19.5" customHeight="1">
      <c r="A11" s="31" t="s">
        <v>13</v>
      </c>
      <c r="B11" s="12"/>
      <c r="C11" s="12"/>
      <c r="D11" s="12"/>
      <c r="E11" s="12"/>
      <c r="F11" s="12"/>
      <c r="G11" s="12"/>
      <c r="H11" s="12"/>
      <c r="I11" s="2">
        <v>7.1</v>
      </c>
      <c r="J11" s="12"/>
      <c r="K11" s="12">
        <v>0.2</v>
      </c>
      <c r="L11" s="12"/>
      <c r="M11" s="12"/>
      <c r="N11" s="4">
        <f aca="true" t="shared" si="0" ref="N11:N21">SUM(B11:M11)</f>
        <v>7.3</v>
      </c>
      <c r="O11" s="32">
        <f aca="true" t="shared" si="1" ref="O11:O21">+N11/$N$22</f>
        <v>0.0004266659833776543</v>
      </c>
    </row>
    <row r="12" spans="1:15" ht="19.5" customHeight="1">
      <c r="A12" s="31" t="s">
        <v>14</v>
      </c>
      <c r="B12" s="12"/>
      <c r="C12" s="12">
        <v>16</v>
      </c>
      <c r="D12" s="12">
        <v>2.1</v>
      </c>
      <c r="E12" s="12"/>
      <c r="F12" s="12">
        <v>14.3</v>
      </c>
      <c r="G12" s="12">
        <v>9.3</v>
      </c>
      <c r="H12" s="12">
        <v>384.3175</v>
      </c>
      <c r="I12" s="2">
        <v>2.7</v>
      </c>
      <c r="J12" s="12">
        <v>2.8</v>
      </c>
      <c r="K12" s="12">
        <v>0.2</v>
      </c>
      <c r="L12" s="12">
        <v>2.86</v>
      </c>
      <c r="M12" s="12">
        <v>72</v>
      </c>
      <c r="N12" s="4">
        <f t="shared" si="0"/>
        <v>506.5775</v>
      </c>
      <c r="O12" s="32">
        <f t="shared" si="1"/>
        <v>0.029608135232122423</v>
      </c>
    </row>
    <row r="13" spans="1:15" ht="19.5" customHeight="1">
      <c r="A13" s="31" t="s">
        <v>15</v>
      </c>
      <c r="B13" s="12"/>
      <c r="C13" s="12">
        <v>15.5</v>
      </c>
      <c r="D13" s="12">
        <v>38.79</v>
      </c>
      <c r="E13" s="12">
        <v>5</v>
      </c>
      <c r="F13" s="12">
        <v>0.5</v>
      </c>
      <c r="G13" s="12">
        <v>4.06</v>
      </c>
      <c r="H13" s="12">
        <v>49.8883</v>
      </c>
      <c r="I13" s="2">
        <v>12.575</v>
      </c>
      <c r="J13" s="12">
        <v>4</v>
      </c>
      <c r="K13" s="12">
        <v>0.84</v>
      </c>
      <c r="L13" s="12">
        <v>11.2</v>
      </c>
      <c r="M13" s="12"/>
      <c r="N13" s="4">
        <f t="shared" si="0"/>
        <v>142.35330000000002</v>
      </c>
      <c r="O13" s="32">
        <f t="shared" si="1"/>
        <v>0.008320179552267704</v>
      </c>
    </row>
    <row r="14" spans="1:15" ht="19.5" customHeight="1">
      <c r="A14" s="31" t="s">
        <v>16</v>
      </c>
      <c r="B14" s="12"/>
      <c r="C14" s="12">
        <v>72.02</v>
      </c>
      <c r="D14" s="12">
        <f>20+59.83</f>
        <v>79.83</v>
      </c>
      <c r="E14" s="12">
        <v>97.63</v>
      </c>
      <c r="F14" s="12">
        <v>57.95</v>
      </c>
      <c r="G14" s="12">
        <v>57.73</v>
      </c>
      <c r="H14" s="12">
        <v>226.8201</v>
      </c>
      <c r="I14" s="2">
        <v>143.6112</v>
      </c>
      <c r="J14" s="12">
        <v>25.35</v>
      </c>
      <c r="K14" s="12">
        <v>95.4</v>
      </c>
      <c r="L14" s="12">
        <v>300</v>
      </c>
      <c r="M14" s="12">
        <v>0.03</v>
      </c>
      <c r="N14" s="4">
        <f t="shared" si="0"/>
        <v>1156.3713</v>
      </c>
      <c r="O14" s="32">
        <f t="shared" si="1"/>
        <v>0.06758689011838309</v>
      </c>
    </row>
    <row r="15" spans="1:15" ht="19.5" customHeight="1">
      <c r="A15" s="31" t="s">
        <v>17</v>
      </c>
      <c r="B15" s="12"/>
      <c r="C15" s="12">
        <v>38.79</v>
      </c>
      <c r="D15" s="12">
        <f>60+1425.07</f>
        <v>1485.07</v>
      </c>
      <c r="E15" s="12">
        <v>244.44</v>
      </c>
      <c r="F15" s="12">
        <v>74.26</v>
      </c>
      <c r="G15" s="12">
        <v>75.25</v>
      </c>
      <c r="H15" s="12">
        <v>38.0408</v>
      </c>
      <c r="I15" s="2">
        <v>44.6179</v>
      </c>
      <c r="J15" s="12"/>
      <c r="K15" s="12">
        <v>0.1</v>
      </c>
      <c r="L15" s="12">
        <v>0.02</v>
      </c>
      <c r="M15" s="12">
        <v>0.01</v>
      </c>
      <c r="N15" s="4">
        <f t="shared" si="0"/>
        <v>2000.5986999999998</v>
      </c>
      <c r="O15" s="32">
        <f t="shared" si="1"/>
        <v>0.11692978242185709</v>
      </c>
    </row>
    <row r="16" spans="1:15" ht="19.5" customHeight="1">
      <c r="A16" s="31" t="s">
        <v>18</v>
      </c>
      <c r="B16" s="12"/>
      <c r="C16" s="12">
        <v>37.07</v>
      </c>
      <c r="D16" s="12">
        <f>35.5+641.343</f>
        <v>676.843</v>
      </c>
      <c r="E16" s="12">
        <v>234.81</v>
      </c>
      <c r="F16" s="12">
        <v>890.11</v>
      </c>
      <c r="G16" s="12">
        <v>392.99</v>
      </c>
      <c r="H16" s="12">
        <v>769.7793</v>
      </c>
      <c r="I16" s="2">
        <v>549.6665</v>
      </c>
      <c r="J16" s="12">
        <v>18.32</v>
      </c>
      <c r="K16" s="12">
        <v>349.3</v>
      </c>
      <c r="L16" s="12">
        <v>51.21</v>
      </c>
      <c r="M16" s="12">
        <v>13.02</v>
      </c>
      <c r="N16" s="4">
        <f t="shared" si="0"/>
        <v>3983.118800000001</v>
      </c>
      <c r="O16" s="32">
        <f t="shared" si="1"/>
        <v>0.23280291776877027</v>
      </c>
    </row>
    <row r="17" spans="1:15" ht="19.5" customHeight="1">
      <c r="A17" s="31" t="s">
        <v>19</v>
      </c>
      <c r="B17" s="12"/>
      <c r="C17" s="12">
        <v>91.69</v>
      </c>
      <c r="D17" s="12">
        <f>13+897.757</f>
        <v>910.757</v>
      </c>
      <c r="E17" s="12">
        <v>237.16</v>
      </c>
      <c r="F17" s="12">
        <v>989.21</v>
      </c>
      <c r="G17" s="12">
        <v>656.75</v>
      </c>
      <c r="H17" s="12">
        <v>312.1642</v>
      </c>
      <c r="I17" s="2">
        <v>868.5988</v>
      </c>
      <c r="J17" s="12">
        <v>41.492</v>
      </c>
      <c r="K17" s="12">
        <v>172.1</v>
      </c>
      <c r="L17" s="12">
        <v>0.18</v>
      </c>
      <c r="M17" s="12"/>
      <c r="N17" s="4">
        <f t="shared" si="0"/>
        <v>4280.102000000001</v>
      </c>
      <c r="O17" s="32">
        <f t="shared" si="1"/>
        <v>0.25016081216255687</v>
      </c>
    </row>
    <row r="18" spans="1:15" ht="19.5" customHeight="1">
      <c r="A18" s="31" t="s">
        <v>20</v>
      </c>
      <c r="B18" s="12"/>
      <c r="C18" s="12">
        <v>3.22</v>
      </c>
      <c r="D18" s="12">
        <f>1.5+628.002</f>
        <v>629.502</v>
      </c>
      <c r="E18" s="12">
        <v>379.72</v>
      </c>
      <c r="F18" s="12">
        <v>385.77</v>
      </c>
      <c r="G18" s="12">
        <v>703.19</v>
      </c>
      <c r="H18" s="12">
        <v>634.456</v>
      </c>
      <c r="I18" s="2">
        <v>657.5095</v>
      </c>
      <c r="J18" s="12">
        <v>26.17</v>
      </c>
      <c r="K18" s="12">
        <v>26.45</v>
      </c>
      <c r="L18" s="12"/>
      <c r="M18" s="12">
        <v>206.01</v>
      </c>
      <c r="N18" s="4">
        <f t="shared" si="0"/>
        <v>3651.9975000000004</v>
      </c>
      <c r="O18" s="32">
        <f t="shared" si="1"/>
        <v>0.2134497403603062</v>
      </c>
    </row>
    <row r="19" spans="1:15" ht="19.5" customHeight="1">
      <c r="A19" s="31" t="s">
        <v>21</v>
      </c>
      <c r="B19" s="12"/>
      <c r="C19" s="12">
        <v>10</v>
      </c>
      <c r="D19" s="12">
        <v>90.43</v>
      </c>
      <c r="E19" s="12">
        <v>65.4</v>
      </c>
      <c r="F19" s="12">
        <v>53.85</v>
      </c>
      <c r="G19" s="12">
        <v>160.4775</v>
      </c>
      <c r="H19" s="12">
        <v>607.9408</v>
      </c>
      <c r="I19" s="2">
        <v>92.2</v>
      </c>
      <c r="J19" s="12">
        <v>2.55</v>
      </c>
      <c r="K19" s="12">
        <v>0.83</v>
      </c>
      <c r="L19" s="12">
        <v>0.3</v>
      </c>
      <c r="M19" s="12">
        <v>0.015</v>
      </c>
      <c r="N19" s="4">
        <f t="shared" si="0"/>
        <v>1083.9932999999999</v>
      </c>
      <c r="O19" s="32">
        <f t="shared" si="1"/>
        <v>0.06335658456428611</v>
      </c>
    </row>
    <row r="20" spans="1:15" ht="19.5" customHeight="1">
      <c r="A20" s="31" t="s">
        <v>22</v>
      </c>
      <c r="B20" s="12"/>
      <c r="C20" s="12"/>
      <c r="D20" s="12">
        <v>17.92</v>
      </c>
      <c r="E20" s="12">
        <v>1</v>
      </c>
      <c r="F20" s="12">
        <v>18.3</v>
      </c>
      <c r="G20" s="12">
        <v>3.5</v>
      </c>
      <c r="H20" s="12">
        <v>13.5</v>
      </c>
      <c r="I20" s="2">
        <v>0.3</v>
      </c>
      <c r="J20" s="12"/>
      <c r="K20" s="12"/>
      <c r="L20" s="12"/>
      <c r="M20" s="12"/>
      <c r="N20" s="4">
        <f t="shared" si="0"/>
        <v>54.519999999999996</v>
      </c>
      <c r="O20" s="32">
        <f t="shared" si="1"/>
        <v>0.003186551974486262</v>
      </c>
    </row>
    <row r="21" spans="1:15" ht="19.5" customHeight="1">
      <c r="A21" s="33" t="s">
        <v>23</v>
      </c>
      <c r="B21" s="60"/>
      <c r="C21" s="60"/>
      <c r="D21" s="60">
        <v>0.3</v>
      </c>
      <c r="E21" s="60">
        <v>20</v>
      </c>
      <c r="F21" s="60">
        <v>0.1</v>
      </c>
      <c r="G21" s="60">
        <v>213</v>
      </c>
      <c r="H21" s="60"/>
      <c r="I21" s="34"/>
      <c r="J21" s="60"/>
      <c r="K21" s="60"/>
      <c r="L21" s="60"/>
      <c r="M21" s="60"/>
      <c r="N21" s="36">
        <f t="shared" si="0"/>
        <v>233.4</v>
      </c>
      <c r="O21" s="37">
        <f t="shared" si="1"/>
        <v>0.01364162198908829</v>
      </c>
    </row>
    <row r="22" spans="1:15" ht="15">
      <c r="A22" s="56" t="s">
        <v>0</v>
      </c>
      <c r="B22" s="57">
        <f>SUM(B10:B21)</f>
        <v>0</v>
      </c>
      <c r="C22" s="57">
        <f aca="true" t="shared" si="2" ref="C22:N22">SUM(C10:C21)</f>
        <v>284.29</v>
      </c>
      <c r="D22" s="57">
        <f t="shared" si="2"/>
        <v>3939.542</v>
      </c>
      <c r="E22" s="57">
        <f t="shared" si="2"/>
        <v>1285.16</v>
      </c>
      <c r="F22" s="57">
        <f t="shared" si="2"/>
        <v>2485.35</v>
      </c>
      <c r="G22" s="57">
        <f t="shared" si="2"/>
        <v>2276.2475</v>
      </c>
      <c r="H22" s="57">
        <f t="shared" si="2"/>
        <v>3036.977</v>
      </c>
      <c r="I22" s="57">
        <f t="shared" si="2"/>
        <v>2378.8789</v>
      </c>
      <c r="J22" s="57">
        <f>SUM(J10:J21)</f>
        <v>120.68199999999999</v>
      </c>
      <c r="K22" s="57">
        <f t="shared" si="2"/>
        <v>645.4200000000001</v>
      </c>
      <c r="L22" s="57">
        <f t="shared" si="2"/>
        <v>365.77</v>
      </c>
      <c r="M22" s="57">
        <f t="shared" si="2"/>
        <v>291.085</v>
      </c>
      <c r="N22" s="57">
        <f t="shared" si="2"/>
        <v>17109.402400000003</v>
      </c>
      <c r="O22" s="58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106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29"/>
    </row>
    <row r="10" spans="1:15" ht="19.5" customHeight="1">
      <c r="A10" s="26" t="s">
        <v>12</v>
      </c>
      <c r="B10" s="59"/>
      <c r="C10" s="59"/>
      <c r="D10" s="59"/>
      <c r="E10" s="59"/>
      <c r="F10" s="59"/>
      <c r="G10" s="59"/>
      <c r="H10" s="59"/>
      <c r="I10" s="27"/>
      <c r="J10" s="59"/>
      <c r="K10" s="59"/>
      <c r="L10" s="59">
        <v>9.96</v>
      </c>
      <c r="M10" s="59"/>
      <c r="N10" s="29">
        <f>SUM(B10:M10)</f>
        <v>9.96</v>
      </c>
      <c r="O10" s="30">
        <f>+N10/$N$22</f>
        <v>0.00011032420806658264</v>
      </c>
    </row>
    <row r="11" spans="1:15" ht="19.5" customHeight="1">
      <c r="A11" s="31" t="s">
        <v>13</v>
      </c>
      <c r="B11" s="12"/>
      <c r="C11" s="12"/>
      <c r="D11" s="12"/>
      <c r="E11" s="12"/>
      <c r="F11" s="12"/>
      <c r="G11" s="12"/>
      <c r="H11" s="12"/>
      <c r="I11" s="2"/>
      <c r="J11" s="12"/>
      <c r="K11" s="12"/>
      <c r="L11" s="12"/>
      <c r="M11" s="12"/>
      <c r="N11" s="4">
        <f aca="true" t="shared" si="0" ref="N11:N21">SUM(B11:M11)</f>
        <v>0</v>
      </c>
      <c r="O11" s="32">
        <f aca="true" t="shared" si="1" ref="O11:O21">+N11/$N$22</f>
        <v>0</v>
      </c>
    </row>
    <row r="12" spans="1:15" ht="19.5" customHeight="1">
      <c r="A12" s="31" t="s">
        <v>14</v>
      </c>
      <c r="B12" s="12"/>
      <c r="C12" s="12"/>
      <c r="D12" s="12">
        <v>51.55</v>
      </c>
      <c r="E12" s="12"/>
      <c r="F12" s="12"/>
      <c r="G12" s="12">
        <v>0.2</v>
      </c>
      <c r="H12" s="12">
        <v>0.27</v>
      </c>
      <c r="I12" s="2">
        <v>0.36</v>
      </c>
      <c r="J12" s="12"/>
      <c r="K12" s="12"/>
      <c r="L12" s="12"/>
      <c r="M12" s="12"/>
      <c r="N12" s="4">
        <f t="shared" si="0"/>
        <v>52.38</v>
      </c>
      <c r="O12" s="32">
        <f t="shared" si="1"/>
        <v>0.0005801989978441364</v>
      </c>
    </row>
    <row r="13" spans="1:15" ht="19.5" customHeight="1">
      <c r="A13" s="31" t="s">
        <v>15</v>
      </c>
      <c r="B13" s="12"/>
      <c r="C13" s="12"/>
      <c r="D13" s="12">
        <v>6.06</v>
      </c>
      <c r="E13" s="12">
        <v>30.5</v>
      </c>
      <c r="F13" s="12">
        <v>4.7</v>
      </c>
      <c r="G13" s="12">
        <v>54.77</v>
      </c>
      <c r="H13" s="12">
        <v>246.06</v>
      </c>
      <c r="I13" s="2">
        <v>29.61</v>
      </c>
      <c r="J13" s="12">
        <v>0.2</v>
      </c>
      <c r="K13" s="12">
        <v>8</v>
      </c>
      <c r="L13" s="12">
        <v>1.5</v>
      </c>
      <c r="M13" s="12">
        <v>0.5</v>
      </c>
      <c r="N13" s="4">
        <f t="shared" si="0"/>
        <v>381.90000000000003</v>
      </c>
      <c r="O13" s="32">
        <f t="shared" si="1"/>
        <v>0.004230202315324087</v>
      </c>
    </row>
    <row r="14" spans="1:15" ht="19.5" customHeight="1">
      <c r="A14" s="31" t="s">
        <v>16</v>
      </c>
      <c r="B14" s="12"/>
      <c r="C14" s="12">
        <v>404.11</v>
      </c>
      <c r="D14" s="12">
        <v>107.8</v>
      </c>
      <c r="E14" s="12">
        <v>144.89</v>
      </c>
      <c r="F14" s="12">
        <v>240.5</v>
      </c>
      <c r="G14" s="12">
        <v>40.51</v>
      </c>
      <c r="H14" s="12">
        <v>162.98</v>
      </c>
      <c r="I14" s="2">
        <v>105.49</v>
      </c>
      <c r="J14" s="12">
        <v>2.85</v>
      </c>
      <c r="K14" s="12">
        <v>10.6</v>
      </c>
      <c r="L14" s="12">
        <v>26.47</v>
      </c>
      <c r="M14" s="12">
        <v>0.07</v>
      </c>
      <c r="N14" s="4">
        <f t="shared" si="0"/>
        <v>1246.2699999999998</v>
      </c>
      <c r="O14" s="32">
        <f t="shared" si="1"/>
        <v>0.013804593452524086</v>
      </c>
    </row>
    <row r="15" spans="1:15" ht="19.5" customHeight="1">
      <c r="A15" s="31" t="s">
        <v>17</v>
      </c>
      <c r="B15" s="12"/>
      <c r="C15" s="12">
        <v>160.52</v>
      </c>
      <c r="D15" s="12">
        <v>294.21</v>
      </c>
      <c r="E15" s="12">
        <v>275.27</v>
      </c>
      <c r="F15" s="12">
        <v>1274.6</v>
      </c>
      <c r="G15" s="12">
        <v>367.41</v>
      </c>
      <c r="H15" s="12">
        <v>25856.45</v>
      </c>
      <c r="I15" s="2">
        <v>3543.32</v>
      </c>
      <c r="J15" s="12">
        <v>34.65</v>
      </c>
      <c r="K15" s="12">
        <v>70.22</v>
      </c>
      <c r="L15" s="12">
        <v>60.65</v>
      </c>
      <c r="M15" s="12">
        <v>17606.41</v>
      </c>
      <c r="N15" s="4">
        <f t="shared" si="0"/>
        <v>49543.71000000001</v>
      </c>
      <c r="O15" s="32">
        <f t="shared" si="1"/>
        <v>0.5487821857861879</v>
      </c>
    </row>
    <row r="16" spans="1:15" ht="19.5" customHeight="1">
      <c r="A16" s="31" t="s">
        <v>18</v>
      </c>
      <c r="B16" s="12"/>
      <c r="C16" s="12">
        <v>246.58</v>
      </c>
      <c r="D16" s="12">
        <v>702.62</v>
      </c>
      <c r="E16" s="12">
        <v>403.24</v>
      </c>
      <c r="F16" s="12">
        <v>463.3</v>
      </c>
      <c r="G16" s="12">
        <v>5912.07</v>
      </c>
      <c r="H16" s="12">
        <v>8792.630000000012</v>
      </c>
      <c r="I16" s="2">
        <v>1891.05</v>
      </c>
      <c r="J16" s="12">
        <v>138.66</v>
      </c>
      <c r="K16" s="12">
        <v>912.6</v>
      </c>
      <c r="L16" s="12">
        <v>66.81</v>
      </c>
      <c r="M16" s="12"/>
      <c r="N16" s="4">
        <f t="shared" si="0"/>
        <v>19529.56000000001</v>
      </c>
      <c r="O16" s="32">
        <f t="shared" si="1"/>
        <v>0.21632361856313356</v>
      </c>
    </row>
    <row r="17" spans="1:15" ht="19.5" customHeight="1">
      <c r="A17" s="31" t="s">
        <v>19</v>
      </c>
      <c r="B17" s="12"/>
      <c r="C17" s="12">
        <v>171.68</v>
      </c>
      <c r="D17" s="12">
        <v>2211.37</v>
      </c>
      <c r="E17" s="12">
        <v>200.34</v>
      </c>
      <c r="F17" s="12">
        <v>7764.45</v>
      </c>
      <c r="G17" s="12">
        <v>772.11</v>
      </c>
      <c r="H17" s="12">
        <v>1418.61</v>
      </c>
      <c r="I17" s="2">
        <v>2305.63</v>
      </c>
      <c r="J17" s="12">
        <v>29.3</v>
      </c>
      <c r="K17" s="12">
        <v>5.2</v>
      </c>
      <c r="L17" s="12">
        <v>4.62</v>
      </c>
      <c r="M17" s="12">
        <v>1.19</v>
      </c>
      <c r="N17" s="4">
        <f t="shared" si="0"/>
        <v>14884.500000000004</v>
      </c>
      <c r="O17" s="32">
        <f t="shared" si="1"/>
        <v>0.16487155371155116</v>
      </c>
    </row>
    <row r="18" spans="1:15" ht="19.5" customHeight="1">
      <c r="A18" s="31" t="s">
        <v>20</v>
      </c>
      <c r="B18" s="12"/>
      <c r="C18" s="12">
        <v>28</v>
      </c>
      <c r="D18" s="12">
        <v>479.5</v>
      </c>
      <c r="E18" s="12">
        <v>183.31</v>
      </c>
      <c r="F18" s="12">
        <v>274.9</v>
      </c>
      <c r="G18" s="12">
        <v>591.33</v>
      </c>
      <c r="H18" s="12">
        <v>924.75</v>
      </c>
      <c r="I18" s="2">
        <v>685.58</v>
      </c>
      <c r="J18" s="12">
        <v>16.9</v>
      </c>
      <c r="K18" s="12">
        <v>7.5</v>
      </c>
      <c r="L18" s="12">
        <v>109.61</v>
      </c>
      <c r="M18" s="12"/>
      <c r="N18" s="4">
        <f t="shared" si="0"/>
        <v>3301.38</v>
      </c>
      <c r="O18" s="32">
        <f t="shared" si="1"/>
        <v>0.03656848735209383</v>
      </c>
    </row>
    <row r="19" spans="1:15" ht="19.5" customHeight="1">
      <c r="A19" s="31" t="s">
        <v>21</v>
      </c>
      <c r="B19" s="12"/>
      <c r="C19" s="12">
        <v>2.61</v>
      </c>
      <c r="D19" s="12">
        <v>96.65000000000009</v>
      </c>
      <c r="E19" s="12">
        <v>47.01</v>
      </c>
      <c r="F19" s="12">
        <v>307.75</v>
      </c>
      <c r="G19" s="12">
        <v>202.95</v>
      </c>
      <c r="H19" s="12">
        <v>175.78</v>
      </c>
      <c r="I19" s="2">
        <v>166.71</v>
      </c>
      <c r="J19" s="12">
        <v>3.3</v>
      </c>
      <c r="K19" s="12">
        <v>2.7</v>
      </c>
      <c r="L19" s="12">
        <v>1</v>
      </c>
      <c r="M19" s="12"/>
      <c r="N19" s="4">
        <f t="shared" si="0"/>
        <v>1006.46</v>
      </c>
      <c r="O19" s="32">
        <f t="shared" si="1"/>
        <v>0.011148283378583609</v>
      </c>
    </row>
    <row r="20" spans="1:15" ht="19.5" customHeight="1">
      <c r="A20" s="31" t="s">
        <v>22</v>
      </c>
      <c r="B20" s="12"/>
      <c r="C20" s="12">
        <v>0.01</v>
      </c>
      <c r="D20" s="12">
        <v>124.4</v>
      </c>
      <c r="E20" s="12">
        <v>13.61</v>
      </c>
      <c r="F20" s="12">
        <v>3.9</v>
      </c>
      <c r="G20" s="12">
        <v>11.2</v>
      </c>
      <c r="H20" s="12">
        <v>15.28</v>
      </c>
      <c r="I20" s="2">
        <v>2.7</v>
      </c>
      <c r="J20" s="12"/>
      <c r="K20" s="12"/>
      <c r="L20" s="12"/>
      <c r="M20" s="12"/>
      <c r="N20" s="4">
        <f t="shared" si="0"/>
        <v>171.1</v>
      </c>
      <c r="O20" s="32">
        <f t="shared" si="1"/>
        <v>0.001895228112469105</v>
      </c>
    </row>
    <row r="21" spans="1:15" ht="19.5" customHeight="1">
      <c r="A21" s="33" t="s">
        <v>23</v>
      </c>
      <c r="B21" s="60">
        <v>30</v>
      </c>
      <c r="C21" s="60">
        <v>0.2</v>
      </c>
      <c r="D21" s="60">
        <v>120</v>
      </c>
      <c r="E21" s="60">
        <v>0.2</v>
      </c>
      <c r="F21" s="60"/>
      <c r="G21" s="60"/>
      <c r="H21" s="60"/>
      <c r="I21" s="34"/>
      <c r="J21" s="60"/>
      <c r="K21" s="60">
        <v>1.5</v>
      </c>
      <c r="L21" s="60">
        <v>0.25</v>
      </c>
      <c r="M21" s="60"/>
      <c r="N21" s="36">
        <f t="shared" si="0"/>
        <v>152.14999999999998</v>
      </c>
      <c r="O21" s="37">
        <f t="shared" si="1"/>
        <v>0.0016853241222219422</v>
      </c>
    </row>
    <row r="22" spans="1:15" ht="15">
      <c r="A22" s="56" t="s">
        <v>0</v>
      </c>
      <c r="B22" s="57">
        <f>SUM(B10:B21)</f>
        <v>30</v>
      </c>
      <c r="C22" s="57">
        <f aca="true" t="shared" si="2" ref="C22:N22">SUM(C10:C21)</f>
        <v>1013.7100000000002</v>
      </c>
      <c r="D22" s="57">
        <f t="shared" si="2"/>
        <v>4194.16</v>
      </c>
      <c r="E22" s="57">
        <f t="shared" si="2"/>
        <v>1298.37</v>
      </c>
      <c r="F22" s="57">
        <f t="shared" si="2"/>
        <v>10334.099999999999</v>
      </c>
      <c r="G22" s="57">
        <f t="shared" si="2"/>
        <v>7952.549999999999</v>
      </c>
      <c r="H22" s="57">
        <f t="shared" si="2"/>
        <v>37592.81000000001</v>
      </c>
      <c r="I22" s="57">
        <f t="shared" si="2"/>
        <v>8730.45</v>
      </c>
      <c r="J22" s="57">
        <f>SUM(J10:J21)</f>
        <v>225.86</v>
      </c>
      <c r="K22" s="57">
        <f t="shared" si="2"/>
        <v>1018.3200000000002</v>
      </c>
      <c r="L22" s="57">
        <f t="shared" si="2"/>
        <v>280.87</v>
      </c>
      <c r="M22" s="57">
        <f t="shared" si="2"/>
        <v>17608.17</v>
      </c>
      <c r="N22" s="57">
        <f t="shared" si="2"/>
        <v>90279.37000000002</v>
      </c>
      <c r="O22" s="58">
        <f>SUM(O10:O21)</f>
        <v>0.9999999999999999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bestFit="1" customWidth="1"/>
    <col min="3" max="3" width="6.57421875" style="0" bestFit="1" customWidth="1"/>
    <col min="4" max="4" width="9.140625" style="0" bestFit="1" customWidth="1"/>
    <col min="5" max="6" width="8.140625" style="0" bestFit="1" customWidth="1"/>
    <col min="7" max="7" width="9.14062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13.421875" style="0" bestFit="1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103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29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9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>
        <v>0.5</v>
      </c>
      <c r="F11" s="2"/>
      <c r="G11" s="2">
        <v>4</v>
      </c>
      <c r="H11" s="2">
        <v>0.7</v>
      </c>
      <c r="I11" s="2">
        <v>3</v>
      </c>
      <c r="J11" s="2"/>
      <c r="K11" s="2">
        <v>0.06</v>
      </c>
      <c r="L11" s="2"/>
      <c r="M11" s="3"/>
      <c r="N11" s="4">
        <f aca="true" t="shared" si="0" ref="N11:N21">SUM(B11:M11)</f>
        <v>8.26</v>
      </c>
      <c r="O11" s="32">
        <f aca="true" t="shared" si="1" ref="O11:O21">+N11/$N$22</f>
        <v>0.00017561218706057088</v>
      </c>
    </row>
    <row r="12" spans="1:15" ht="19.5" customHeight="1">
      <c r="A12" s="31" t="s">
        <v>14</v>
      </c>
      <c r="B12" s="2"/>
      <c r="C12" s="2"/>
      <c r="D12" s="2">
        <v>6.6</v>
      </c>
      <c r="E12" s="2">
        <v>12.02</v>
      </c>
      <c r="F12" s="2">
        <v>0.5</v>
      </c>
      <c r="G12" s="2">
        <v>107.25</v>
      </c>
      <c r="H12" s="2">
        <v>8.85</v>
      </c>
      <c r="I12" s="2">
        <v>0.13</v>
      </c>
      <c r="J12" s="2"/>
      <c r="K12" s="2"/>
      <c r="L12" s="2"/>
      <c r="M12" s="3"/>
      <c r="N12" s="4">
        <f t="shared" si="0"/>
        <v>135.35</v>
      </c>
      <c r="O12" s="32">
        <f t="shared" si="1"/>
        <v>0.002877616164485262</v>
      </c>
    </row>
    <row r="13" spans="1:15" ht="19.5" customHeight="1">
      <c r="A13" s="31" t="s">
        <v>15</v>
      </c>
      <c r="B13" s="2"/>
      <c r="C13" s="2">
        <v>34</v>
      </c>
      <c r="D13" s="2">
        <v>24.75</v>
      </c>
      <c r="E13" s="2">
        <v>5.32</v>
      </c>
      <c r="F13" s="2">
        <v>10.5</v>
      </c>
      <c r="G13" s="2">
        <v>7.8</v>
      </c>
      <c r="H13" s="2">
        <v>73.3</v>
      </c>
      <c r="I13" s="2">
        <v>1.62</v>
      </c>
      <c r="J13" s="2"/>
      <c r="K13" s="2">
        <v>4</v>
      </c>
      <c r="L13" s="2">
        <v>7</v>
      </c>
      <c r="M13" s="3">
        <v>1.03</v>
      </c>
      <c r="N13" s="4">
        <f t="shared" si="0"/>
        <v>169.32</v>
      </c>
      <c r="O13" s="32">
        <f t="shared" si="1"/>
        <v>0.003599837229188361</v>
      </c>
    </row>
    <row r="14" spans="1:15" ht="19.5" customHeight="1">
      <c r="A14" s="31" t="s">
        <v>16</v>
      </c>
      <c r="B14" s="2"/>
      <c r="C14" s="2">
        <v>52.95</v>
      </c>
      <c r="D14" s="2">
        <v>336.7</v>
      </c>
      <c r="E14" s="2">
        <v>207.34</v>
      </c>
      <c r="F14" s="2">
        <v>53.03</v>
      </c>
      <c r="G14" s="2">
        <v>36.07</v>
      </c>
      <c r="H14" s="2">
        <v>46.55</v>
      </c>
      <c r="I14" s="2">
        <v>30.87</v>
      </c>
      <c r="J14" s="2">
        <v>3.2</v>
      </c>
      <c r="K14" s="2">
        <v>19.3</v>
      </c>
      <c r="L14" s="2">
        <v>4</v>
      </c>
      <c r="M14" s="3">
        <v>0.55</v>
      </c>
      <c r="N14" s="4">
        <f t="shared" si="0"/>
        <v>790.56</v>
      </c>
      <c r="O14" s="32">
        <f t="shared" si="1"/>
        <v>0.0168077446250127</v>
      </c>
    </row>
    <row r="15" spans="1:15" ht="19.5" customHeight="1">
      <c r="A15" s="31" t="s">
        <v>17</v>
      </c>
      <c r="B15" s="2"/>
      <c r="C15" s="2">
        <v>209.61</v>
      </c>
      <c r="D15" s="2">
        <v>5042.410000000007</v>
      </c>
      <c r="E15" s="2">
        <v>4371.43</v>
      </c>
      <c r="F15" s="2">
        <v>1860.12</v>
      </c>
      <c r="G15" s="2">
        <v>635</v>
      </c>
      <c r="H15" s="2">
        <v>99.43</v>
      </c>
      <c r="I15" s="2">
        <v>37.76</v>
      </c>
      <c r="J15" s="2">
        <v>10.04</v>
      </c>
      <c r="K15" s="2">
        <v>9.75</v>
      </c>
      <c r="L15" s="2">
        <v>53.06</v>
      </c>
      <c r="M15" s="3">
        <v>25.86</v>
      </c>
      <c r="N15" s="4">
        <f t="shared" si="0"/>
        <v>12354.470000000008</v>
      </c>
      <c r="O15" s="32">
        <f t="shared" si="1"/>
        <v>0.26266289305983204</v>
      </c>
    </row>
    <row r="16" spans="1:15" ht="19.5" customHeight="1">
      <c r="A16" s="31" t="s">
        <v>18</v>
      </c>
      <c r="B16" s="2"/>
      <c r="C16" s="2">
        <v>170.53</v>
      </c>
      <c r="D16" s="2">
        <v>2596.48</v>
      </c>
      <c r="E16" s="2">
        <v>637.99</v>
      </c>
      <c r="F16" s="2">
        <v>3526.09</v>
      </c>
      <c r="G16" s="2">
        <v>1783.87</v>
      </c>
      <c r="H16" s="2">
        <v>496.2399999999992</v>
      </c>
      <c r="I16" s="2">
        <v>309.04</v>
      </c>
      <c r="J16" s="2">
        <v>3.64</v>
      </c>
      <c r="K16" s="2">
        <v>122.14</v>
      </c>
      <c r="L16" s="2">
        <v>131.68</v>
      </c>
      <c r="M16" s="3">
        <v>13.36</v>
      </c>
      <c r="N16" s="4">
        <f t="shared" si="0"/>
        <v>9791.06</v>
      </c>
      <c r="O16" s="32">
        <f t="shared" si="1"/>
        <v>0.20816337291056575</v>
      </c>
    </row>
    <row r="17" spans="1:15" ht="19.5" customHeight="1">
      <c r="A17" s="31" t="s">
        <v>19</v>
      </c>
      <c r="B17" s="2"/>
      <c r="C17" s="2">
        <v>7.41</v>
      </c>
      <c r="D17" s="2">
        <v>2604.31</v>
      </c>
      <c r="E17" s="2">
        <v>921.91</v>
      </c>
      <c r="F17" s="2">
        <v>482.95</v>
      </c>
      <c r="G17" s="2">
        <v>10676.91</v>
      </c>
      <c r="H17" s="2">
        <v>1114.25</v>
      </c>
      <c r="I17" s="2">
        <v>905.8399999999992</v>
      </c>
      <c r="J17" s="2">
        <v>23.67</v>
      </c>
      <c r="K17" s="2">
        <v>98.84</v>
      </c>
      <c r="L17" s="2">
        <v>1.85</v>
      </c>
      <c r="M17" s="3">
        <v>1.02</v>
      </c>
      <c r="N17" s="4">
        <f t="shared" si="0"/>
        <v>16838.959999999995</v>
      </c>
      <c r="O17" s="32">
        <f t="shared" si="1"/>
        <v>0.35800564085054115</v>
      </c>
    </row>
    <row r="18" spans="1:15" ht="19.5" customHeight="1">
      <c r="A18" s="31" t="s">
        <v>20</v>
      </c>
      <c r="B18" s="2"/>
      <c r="C18" s="2">
        <v>38.72</v>
      </c>
      <c r="D18" s="2">
        <v>380.82</v>
      </c>
      <c r="E18" s="2">
        <v>591.37</v>
      </c>
      <c r="F18" s="2">
        <v>1912.95</v>
      </c>
      <c r="G18" s="2">
        <v>1151.96</v>
      </c>
      <c r="H18" s="2">
        <v>441.81</v>
      </c>
      <c r="I18" s="2">
        <v>124.02</v>
      </c>
      <c r="J18" s="2">
        <v>39.61</v>
      </c>
      <c r="K18" s="2">
        <v>14.95</v>
      </c>
      <c r="L18" s="2">
        <v>0.33</v>
      </c>
      <c r="M18" s="3">
        <v>0.03</v>
      </c>
      <c r="N18" s="4">
        <f t="shared" si="0"/>
        <v>4696.57</v>
      </c>
      <c r="O18" s="32">
        <f t="shared" si="1"/>
        <v>0.09985168636598854</v>
      </c>
    </row>
    <row r="19" spans="1:15" ht="19.5" customHeight="1">
      <c r="A19" s="31" t="s">
        <v>21</v>
      </c>
      <c r="B19" s="2"/>
      <c r="C19" s="2">
        <v>1.6</v>
      </c>
      <c r="D19" s="2">
        <v>169.64</v>
      </c>
      <c r="E19" s="2">
        <v>411.74</v>
      </c>
      <c r="F19" s="2">
        <v>34</v>
      </c>
      <c r="G19" s="2">
        <v>489.23</v>
      </c>
      <c r="H19" s="2">
        <v>91.99</v>
      </c>
      <c r="I19" s="2">
        <v>14.73</v>
      </c>
      <c r="J19" s="2">
        <v>1.8</v>
      </c>
      <c r="K19" s="2"/>
      <c r="L19" s="2"/>
      <c r="M19" s="3"/>
      <c r="N19" s="4">
        <f t="shared" si="0"/>
        <v>1214.73</v>
      </c>
      <c r="O19" s="32">
        <f t="shared" si="1"/>
        <v>0.025825834381124367</v>
      </c>
    </row>
    <row r="20" spans="1:15" ht="19.5" customHeight="1">
      <c r="A20" s="31" t="s">
        <v>22</v>
      </c>
      <c r="B20" s="2"/>
      <c r="C20" s="2"/>
      <c r="D20" s="2">
        <v>144.86</v>
      </c>
      <c r="E20" s="2">
        <v>410.44</v>
      </c>
      <c r="F20" s="2">
        <v>384</v>
      </c>
      <c r="G20" s="2">
        <v>8</v>
      </c>
      <c r="H20" s="2">
        <v>54.82</v>
      </c>
      <c r="I20" s="2">
        <v>0.9</v>
      </c>
      <c r="J20" s="2"/>
      <c r="K20" s="2"/>
      <c r="L20" s="2"/>
      <c r="M20" s="3"/>
      <c r="N20" s="4">
        <f t="shared" si="0"/>
        <v>1003.02</v>
      </c>
      <c r="O20" s="32">
        <f t="shared" si="1"/>
        <v>0.021324762211318862</v>
      </c>
    </row>
    <row r="21" spans="1:15" ht="19.5" customHeight="1">
      <c r="A21" s="33" t="s">
        <v>23</v>
      </c>
      <c r="B21" s="34"/>
      <c r="C21" s="34">
        <v>0.01</v>
      </c>
      <c r="D21" s="34">
        <v>29.15</v>
      </c>
      <c r="E21" s="34">
        <v>4</v>
      </c>
      <c r="F21" s="34"/>
      <c r="G21" s="34"/>
      <c r="H21" s="34"/>
      <c r="I21" s="34"/>
      <c r="J21" s="34"/>
      <c r="K21" s="34"/>
      <c r="L21" s="34"/>
      <c r="M21" s="35"/>
      <c r="N21" s="36">
        <f t="shared" si="0"/>
        <v>33.16</v>
      </c>
      <c r="O21" s="37">
        <f t="shared" si="1"/>
        <v>0.0007050000148823885</v>
      </c>
    </row>
    <row r="22" spans="1:15" ht="15">
      <c r="A22" s="56" t="s">
        <v>0</v>
      </c>
      <c r="B22" s="57">
        <f>SUM(B10:B21)</f>
        <v>0</v>
      </c>
      <c r="C22" s="57">
        <f aca="true" t="shared" si="2" ref="C22:N22">SUM(C10:C21)</f>
        <v>514.83</v>
      </c>
      <c r="D22" s="57">
        <f t="shared" si="2"/>
        <v>11335.720000000007</v>
      </c>
      <c r="E22" s="57">
        <f t="shared" si="2"/>
        <v>7574.0599999999995</v>
      </c>
      <c r="F22" s="57">
        <f t="shared" si="2"/>
        <v>8264.14</v>
      </c>
      <c r="G22" s="57">
        <f t="shared" si="2"/>
        <v>14900.09</v>
      </c>
      <c r="H22" s="57">
        <f t="shared" si="2"/>
        <v>2427.939999999999</v>
      </c>
      <c r="I22" s="57">
        <f t="shared" si="2"/>
        <v>1427.9099999999994</v>
      </c>
      <c r="J22" s="57">
        <f>SUM(J10:J21)</f>
        <v>81.96</v>
      </c>
      <c r="K22" s="57">
        <f t="shared" si="2"/>
        <v>269.04</v>
      </c>
      <c r="L22" s="57">
        <f t="shared" si="2"/>
        <v>197.92000000000002</v>
      </c>
      <c r="M22" s="57">
        <f t="shared" si="2"/>
        <v>41.85</v>
      </c>
      <c r="N22" s="57">
        <f t="shared" si="2"/>
        <v>47035.46000000001</v>
      </c>
      <c r="O22" s="58">
        <f>SUM(O10:O21)</f>
        <v>1</v>
      </c>
    </row>
  </sheetData>
  <sheetProtection/>
  <mergeCells count="6">
    <mergeCell ref="A5:O5"/>
    <mergeCell ref="A6:O6"/>
    <mergeCell ref="B8:M8"/>
    <mergeCell ref="N8:N9"/>
    <mergeCell ref="O8:O9"/>
    <mergeCell ref="A8:A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customWidth="1"/>
    <col min="3" max="3" width="6.57421875" style="0" bestFit="1" customWidth="1"/>
    <col min="4" max="6" width="9.140625" style="0" bestFit="1" customWidth="1"/>
    <col min="7" max="7" width="8.140625" style="0" bestFit="1" customWidth="1"/>
    <col min="8" max="8" width="9.140625" style="0" bestFit="1" customWidth="1"/>
    <col min="9" max="9" width="6.57421875" style="0" bestFit="1" customWidth="1"/>
    <col min="10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84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36"/>
    </row>
    <row r="10" spans="1:15" ht="19.5" customHeight="1">
      <c r="A10" s="26" t="s">
        <v>12</v>
      </c>
      <c r="B10" s="27"/>
      <c r="C10" s="27"/>
      <c r="D10" s="27">
        <v>1.3</v>
      </c>
      <c r="E10" s="27"/>
      <c r="F10" s="27"/>
      <c r="G10" s="27"/>
      <c r="H10" s="27"/>
      <c r="I10" s="27"/>
      <c r="J10" s="27"/>
      <c r="K10" s="27"/>
      <c r="L10" s="27">
        <v>12.05</v>
      </c>
      <c r="M10" s="28"/>
      <c r="N10" s="29">
        <f>SUM(B10:M10)</f>
        <v>13.350000000000001</v>
      </c>
      <c r="O10" s="30">
        <f>+N10/$N$22</f>
        <v>0.00022873642230877454</v>
      </c>
    </row>
    <row r="11" spans="1:15" ht="19.5" customHeight="1">
      <c r="A11" s="31" t="s">
        <v>13</v>
      </c>
      <c r="B11" s="2"/>
      <c r="C11" s="2"/>
      <c r="D11" s="2">
        <v>0.4</v>
      </c>
      <c r="E11" s="2">
        <v>0.5</v>
      </c>
      <c r="F11" s="2"/>
      <c r="G11" s="2"/>
      <c r="H11" s="2"/>
      <c r="I11" s="2"/>
      <c r="J11" s="2"/>
      <c r="K11" s="2"/>
      <c r="L11" s="2"/>
      <c r="M11" s="3"/>
      <c r="N11" s="4">
        <f aca="true" t="shared" si="0" ref="N11:N21">SUM(B11:M11)</f>
        <v>0.9</v>
      </c>
      <c r="O11" s="32">
        <f aca="true" t="shared" si="1" ref="O11:O21">+N11/$N$22</f>
        <v>1.5420432964636485E-05</v>
      </c>
    </row>
    <row r="12" spans="1:15" ht="19.5" customHeight="1">
      <c r="A12" s="31" t="s">
        <v>14</v>
      </c>
      <c r="B12" s="2"/>
      <c r="C12" s="2"/>
      <c r="D12" s="2"/>
      <c r="E12" s="2"/>
      <c r="F12" s="2">
        <v>2.3</v>
      </c>
      <c r="G12" s="2">
        <v>40</v>
      </c>
      <c r="H12" s="2">
        <v>210.75</v>
      </c>
      <c r="I12" s="2">
        <v>5.66</v>
      </c>
      <c r="J12" s="2">
        <v>6.95</v>
      </c>
      <c r="K12" s="2"/>
      <c r="L12" s="2"/>
      <c r="M12" s="3">
        <v>1.5</v>
      </c>
      <c r="N12" s="4">
        <f t="shared" si="0"/>
        <v>267.16</v>
      </c>
      <c r="O12" s="32">
        <f t="shared" si="1"/>
        <v>0.004577469856480315</v>
      </c>
    </row>
    <row r="13" spans="1:15" ht="19.5" customHeight="1">
      <c r="A13" s="31" t="s">
        <v>15</v>
      </c>
      <c r="B13" s="2"/>
      <c r="C13" s="2">
        <v>101.61</v>
      </c>
      <c r="D13" s="2">
        <v>92.4</v>
      </c>
      <c r="E13" s="2">
        <v>0.31</v>
      </c>
      <c r="F13" s="2">
        <v>0.15</v>
      </c>
      <c r="G13" s="2">
        <v>10.9</v>
      </c>
      <c r="H13" s="2">
        <v>6.249999999999995</v>
      </c>
      <c r="I13" s="2">
        <v>7</v>
      </c>
      <c r="J13" s="2"/>
      <c r="K13" s="2">
        <v>0.5</v>
      </c>
      <c r="L13" s="2"/>
      <c r="M13" s="3">
        <v>0.04</v>
      </c>
      <c r="N13" s="4">
        <f t="shared" si="0"/>
        <v>219.16</v>
      </c>
      <c r="O13" s="32">
        <f t="shared" si="1"/>
        <v>0.0037550467650330354</v>
      </c>
    </row>
    <row r="14" spans="1:15" ht="19.5" customHeight="1">
      <c r="A14" s="31" t="s">
        <v>16</v>
      </c>
      <c r="B14" s="2"/>
      <c r="C14" s="2">
        <v>0.07</v>
      </c>
      <c r="D14" s="2">
        <v>720.92</v>
      </c>
      <c r="E14" s="2">
        <v>57.14</v>
      </c>
      <c r="F14" s="2">
        <v>50.95</v>
      </c>
      <c r="G14" s="2">
        <v>61.1</v>
      </c>
      <c r="H14" s="2">
        <v>18.88</v>
      </c>
      <c r="I14" s="2">
        <v>1.68</v>
      </c>
      <c r="J14" s="2">
        <v>0.1</v>
      </c>
      <c r="K14" s="2"/>
      <c r="L14" s="2"/>
      <c r="M14" s="3">
        <v>0.01</v>
      </c>
      <c r="N14" s="4">
        <f t="shared" si="0"/>
        <v>910.85</v>
      </c>
      <c r="O14" s="32">
        <f t="shared" si="1"/>
        <v>0.01560633485093238</v>
      </c>
    </row>
    <row r="15" spans="1:15" ht="19.5" customHeight="1">
      <c r="A15" s="31" t="s">
        <v>17</v>
      </c>
      <c r="B15" s="2"/>
      <c r="C15" s="2">
        <v>266.8</v>
      </c>
      <c r="D15" s="2">
        <v>5874.25</v>
      </c>
      <c r="E15" s="2">
        <v>2976.26</v>
      </c>
      <c r="F15" s="2">
        <v>5407.15</v>
      </c>
      <c r="G15" s="2">
        <v>1577.3</v>
      </c>
      <c r="H15" s="2">
        <v>350.82</v>
      </c>
      <c r="I15" s="2">
        <v>58.19</v>
      </c>
      <c r="J15" s="2">
        <v>2.9</v>
      </c>
      <c r="K15" s="2">
        <v>3.15</v>
      </c>
      <c r="L15" s="2">
        <v>3</v>
      </c>
      <c r="M15" s="3">
        <v>2.18</v>
      </c>
      <c r="N15" s="4">
        <f t="shared" si="0"/>
        <v>16522.000000000004</v>
      </c>
      <c r="O15" s="32">
        <f t="shared" si="1"/>
        <v>0.2830848816019156</v>
      </c>
    </row>
    <row r="16" spans="1:15" ht="19.5" customHeight="1">
      <c r="A16" s="31" t="s">
        <v>18</v>
      </c>
      <c r="B16" s="2"/>
      <c r="C16" s="2">
        <v>41.1</v>
      </c>
      <c r="D16" s="2">
        <v>4997.43</v>
      </c>
      <c r="E16" s="2">
        <v>6882.220000000007</v>
      </c>
      <c r="F16" s="2">
        <v>7118.79</v>
      </c>
      <c r="G16" s="2">
        <v>1969.84</v>
      </c>
      <c r="H16" s="2">
        <v>5024.9800000000205</v>
      </c>
      <c r="I16" s="2">
        <v>99.93</v>
      </c>
      <c r="J16" s="2">
        <v>15.9</v>
      </c>
      <c r="K16" s="2">
        <v>3.48</v>
      </c>
      <c r="L16" s="2"/>
      <c r="M16" s="3">
        <v>4.9</v>
      </c>
      <c r="N16" s="4">
        <f t="shared" si="0"/>
        <v>26158.570000000032</v>
      </c>
      <c r="O16" s="32">
        <f t="shared" si="1"/>
        <v>0.44819608348416834</v>
      </c>
    </row>
    <row r="17" spans="1:15" ht="19.5" customHeight="1">
      <c r="A17" s="31" t="s">
        <v>19</v>
      </c>
      <c r="B17" s="2"/>
      <c r="C17" s="2">
        <v>42.3</v>
      </c>
      <c r="D17" s="2">
        <v>707.68</v>
      </c>
      <c r="E17" s="2">
        <v>161.55</v>
      </c>
      <c r="F17" s="2">
        <v>389.15</v>
      </c>
      <c r="G17" s="2">
        <v>651.35</v>
      </c>
      <c r="H17" s="2">
        <v>1662.19</v>
      </c>
      <c r="I17" s="2">
        <v>118.68</v>
      </c>
      <c r="J17" s="2">
        <v>15.95</v>
      </c>
      <c r="K17" s="2">
        <v>2.9</v>
      </c>
      <c r="L17" s="2">
        <v>0.08</v>
      </c>
      <c r="M17" s="3">
        <v>0.51</v>
      </c>
      <c r="N17" s="4">
        <f t="shared" si="0"/>
        <v>3752.3399999999997</v>
      </c>
      <c r="O17" s="32">
        <f t="shared" si="1"/>
        <v>0.06429189714502673</v>
      </c>
    </row>
    <row r="18" spans="1:15" ht="19.5" customHeight="1">
      <c r="A18" s="31" t="s">
        <v>20</v>
      </c>
      <c r="B18" s="2"/>
      <c r="C18" s="2">
        <v>0.01</v>
      </c>
      <c r="D18" s="2">
        <v>702.77</v>
      </c>
      <c r="E18" s="2">
        <v>32.07</v>
      </c>
      <c r="F18" s="2">
        <v>616.6</v>
      </c>
      <c r="G18" s="2">
        <v>1062.03</v>
      </c>
      <c r="H18" s="2">
        <v>277.37</v>
      </c>
      <c r="I18" s="2">
        <v>56.7</v>
      </c>
      <c r="J18" s="2">
        <v>5.75</v>
      </c>
      <c r="K18" s="2">
        <v>10.45</v>
      </c>
      <c r="L18" s="2"/>
      <c r="M18" s="3">
        <v>1.02</v>
      </c>
      <c r="N18" s="4">
        <f t="shared" si="0"/>
        <v>2764.7699999999995</v>
      </c>
      <c r="O18" s="32">
        <f t="shared" si="1"/>
        <v>0.04737105605293112</v>
      </c>
    </row>
    <row r="19" spans="1:15" ht="19.5" customHeight="1">
      <c r="A19" s="31" t="s">
        <v>21</v>
      </c>
      <c r="B19" s="2"/>
      <c r="C19" s="2"/>
      <c r="D19" s="2">
        <v>64.6</v>
      </c>
      <c r="E19" s="2">
        <v>13.81</v>
      </c>
      <c r="F19" s="2">
        <v>48.65</v>
      </c>
      <c r="G19" s="2">
        <v>372.62</v>
      </c>
      <c r="H19" s="2">
        <v>6599.02</v>
      </c>
      <c r="I19" s="2">
        <v>70.23</v>
      </c>
      <c r="J19" s="2"/>
      <c r="K19" s="2"/>
      <c r="L19" s="2">
        <v>0.03</v>
      </c>
      <c r="M19" s="3"/>
      <c r="N19" s="4">
        <f t="shared" si="0"/>
        <v>7168.96</v>
      </c>
      <c r="O19" s="32">
        <f t="shared" si="1"/>
        <v>0.12283163011795596</v>
      </c>
    </row>
    <row r="20" spans="1:15" ht="19.5" customHeight="1">
      <c r="A20" s="31" t="s">
        <v>22</v>
      </c>
      <c r="B20" s="2"/>
      <c r="C20" s="2"/>
      <c r="D20" s="2"/>
      <c r="E20" s="2">
        <v>1.9</v>
      </c>
      <c r="F20" s="2">
        <v>560</v>
      </c>
      <c r="G20" s="2">
        <v>2.01</v>
      </c>
      <c r="H20" s="2">
        <v>19.04</v>
      </c>
      <c r="I20" s="2">
        <v>2.81</v>
      </c>
      <c r="J20" s="2"/>
      <c r="K20" s="2"/>
      <c r="L20" s="2"/>
      <c r="M20" s="3"/>
      <c r="N20" s="4">
        <f t="shared" si="0"/>
        <v>585.7599999999999</v>
      </c>
      <c r="O20" s="32">
        <f t="shared" si="1"/>
        <v>0.010036303125961628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>
        <v>0.3</v>
      </c>
      <c r="I21" s="34"/>
      <c r="J21" s="34"/>
      <c r="K21" s="34"/>
      <c r="L21" s="34"/>
      <c r="M21" s="35"/>
      <c r="N21" s="36">
        <f t="shared" si="0"/>
        <v>0.3</v>
      </c>
      <c r="O21" s="37">
        <f t="shared" si="1"/>
        <v>5.140144321545495E-06</v>
      </c>
    </row>
    <row r="22" spans="1:15" ht="15">
      <c r="A22" s="56" t="s">
        <v>0</v>
      </c>
      <c r="B22" s="57">
        <f>SUM(B10:B21)</f>
        <v>0</v>
      </c>
      <c r="C22" s="57">
        <f aca="true" t="shared" si="2" ref="C22:N22">SUM(C10:C21)</f>
        <v>451.89000000000004</v>
      </c>
      <c r="D22" s="57">
        <f t="shared" si="2"/>
        <v>13161.750000000002</v>
      </c>
      <c r="E22" s="57">
        <f t="shared" si="2"/>
        <v>10125.760000000006</v>
      </c>
      <c r="F22" s="57">
        <f t="shared" si="2"/>
        <v>14193.74</v>
      </c>
      <c r="G22" s="57">
        <f t="shared" si="2"/>
        <v>5747.15</v>
      </c>
      <c r="H22" s="57">
        <f t="shared" si="2"/>
        <v>14169.60000000002</v>
      </c>
      <c r="I22" s="57">
        <f t="shared" si="2"/>
        <v>420.88</v>
      </c>
      <c r="J22" s="57">
        <f>SUM(J10:J21)</f>
        <v>47.55</v>
      </c>
      <c r="K22" s="57">
        <f t="shared" si="2"/>
        <v>20.479999999999997</v>
      </c>
      <c r="L22" s="57">
        <f t="shared" si="2"/>
        <v>15.16</v>
      </c>
      <c r="M22" s="57">
        <f t="shared" si="2"/>
        <v>10.16</v>
      </c>
      <c r="N22" s="57">
        <f t="shared" si="2"/>
        <v>58364.12000000003</v>
      </c>
      <c r="O22" s="58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9" width="9.140625" style="0" bestFit="1" customWidth="1"/>
    <col min="10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26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9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>
        <v>0.1</v>
      </c>
      <c r="L11" s="2"/>
      <c r="M11" s="3"/>
      <c r="N11" s="4">
        <f aca="true" t="shared" si="0" ref="N11:N21">SUM(B11:M11)</f>
        <v>0.1</v>
      </c>
      <c r="O11" s="32">
        <f aca="true" t="shared" si="1" ref="O11:O21">+N11/$N$22</f>
        <v>1.5570862058978682E-06</v>
      </c>
    </row>
    <row r="12" spans="1:15" ht="19.5" customHeight="1">
      <c r="A12" s="31" t="s">
        <v>14</v>
      </c>
      <c r="B12" s="2"/>
      <c r="C12" s="2"/>
      <c r="D12" s="2">
        <v>15</v>
      </c>
      <c r="E12" s="2"/>
      <c r="F12" s="2"/>
      <c r="G12" s="2">
        <v>32</v>
      </c>
      <c r="H12" s="2">
        <v>21.83</v>
      </c>
      <c r="I12" s="2">
        <v>1.35</v>
      </c>
      <c r="J12" s="2">
        <v>3.2</v>
      </c>
      <c r="K12" s="2">
        <v>0.95</v>
      </c>
      <c r="L12" s="2">
        <v>5.5</v>
      </c>
      <c r="M12" s="3">
        <v>30.01</v>
      </c>
      <c r="N12" s="4">
        <f t="shared" si="0"/>
        <v>109.84</v>
      </c>
      <c r="O12" s="32">
        <f t="shared" si="1"/>
        <v>0.0017103034885582182</v>
      </c>
    </row>
    <row r="13" spans="1:15" ht="19.5" customHeight="1">
      <c r="A13" s="31" t="s">
        <v>15</v>
      </c>
      <c r="B13" s="2"/>
      <c r="C13" s="2">
        <v>6</v>
      </c>
      <c r="D13" s="2">
        <v>0.01</v>
      </c>
      <c r="E13" s="2">
        <v>3.2</v>
      </c>
      <c r="F13" s="2">
        <v>87</v>
      </c>
      <c r="G13" s="2">
        <v>55</v>
      </c>
      <c r="H13" s="2">
        <v>32.52</v>
      </c>
      <c r="I13" s="2">
        <v>8.85</v>
      </c>
      <c r="J13" s="2">
        <v>2.1</v>
      </c>
      <c r="K13" s="2">
        <v>0.66</v>
      </c>
      <c r="L13" s="2">
        <v>102.7</v>
      </c>
      <c r="M13" s="3"/>
      <c r="N13" s="4">
        <f t="shared" si="0"/>
        <v>298.04</v>
      </c>
      <c r="O13" s="32">
        <f t="shared" si="1"/>
        <v>0.004640739728058006</v>
      </c>
    </row>
    <row r="14" spans="1:15" ht="19.5" customHeight="1">
      <c r="A14" s="31" t="s">
        <v>16</v>
      </c>
      <c r="B14" s="2"/>
      <c r="C14" s="2">
        <v>4</v>
      </c>
      <c r="D14" s="2">
        <v>42.32</v>
      </c>
      <c r="E14" s="2">
        <v>63.43</v>
      </c>
      <c r="F14" s="2">
        <v>607.5</v>
      </c>
      <c r="G14" s="2">
        <v>97.88</v>
      </c>
      <c r="H14" s="2">
        <v>365.37</v>
      </c>
      <c r="I14" s="2">
        <v>105.12</v>
      </c>
      <c r="J14" s="2">
        <v>7.2</v>
      </c>
      <c r="K14" s="2">
        <v>3.83</v>
      </c>
      <c r="L14" s="2">
        <v>201.6</v>
      </c>
      <c r="M14" s="3">
        <v>50.3</v>
      </c>
      <c r="N14" s="4">
        <f t="shared" si="0"/>
        <v>1548.5499999999997</v>
      </c>
      <c r="O14" s="32">
        <f t="shared" si="1"/>
        <v>0.02411225844143143</v>
      </c>
    </row>
    <row r="15" spans="1:15" ht="19.5" customHeight="1">
      <c r="A15" s="31" t="s">
        <v>17</v>
      </c>
      <c r="B15" s="2"/>
      <c r="C15" s="2">
        <v>145.81</v>
      </c>
      <c r="D15" s="2">
        <v>357.52</v>
      </c>
      <c r="E15" s="2">
        <v>157.17</v>
      </c>
      <c r="F15" s="2">
        <v>1794.42</v>
      </c>
      <c r="G15" s="2">
        <v>3015.92</v>
      </c>
      <c r="H15" s="2">
        <v>527.009999999999</v>
      </c>
      <c r="I15" s="2">
        <v>301.27</v>
      </c>
      <c r="J15" s="2">
        <v>49.27</v>
      </c>
      <c r="K15" s="2">
        <v>642.9</v>
      </c>
      <c r="L15" s="2">
        <v>105.54</v>
      </c>
      <c r="M15" s="3">
        <v>3.1</v>
      </c>
      <c r="N15" s="4">
        <f t="shared" si="0"/>
        <v>7099.929999999999</v>
      </c>
      <c r="O15" s="32">
        <f t="shared" si="1"/>
        <v>0.1105520306584045</v>
      </c>
    </row>
    <row r="16" spans="1:15" ht="19.5" customHeight="1">
      <c r="A16" s="31" t="s">
        <v>18</v>
      </c>
      <c r="B16" s="2"/>
      <c r="C16" s="2">
        <v>9</v>
      </c>
      <c r="D16" s="2">
        <v>1381.05</v>
      </c>
      <c r="E16" s="2">
        <v>927.44</v>
      </c>
      <c r="F16" s="2">
        <v>630.93</v>
      </c>
      <c r="G16" s="2">
        <v>4964.43</v>
      </c>
      <c r="H16" s="2">
        <v>12570.24</v>
      </c>
      <c r="I16" s="2">
        <v>7302.420000000015</v>
      </c>
      <c r="J16" s="2">
        <v>507.25</v>
      </c>
      <c r="K16" s="2">
        <v>785.42</v>
      </c>
      <c r="L16" s="2">
        <v>3127.47</v>
      </c>
      <c r="M16" s="3">
        <v>0.14</v>
      </c>
      <c r="N16" s="4">
        <f t="shared" si="0"/>
        <v>32205.790000000015</v>
      </c>
      <c r="O16" s="32">
        <f t="shared" si="1"/>
        <v>0.5014719135904352</v>
      </c>
    </row>
    <row r="17" spans="1:15" ht="19.5" customHeight="1">
      <c r="A17" s="31" t="s">
        <v>19</v>
      </c>
      <c r="B17" s="2"/>
      <c r="C17" s="2">
        <v>23.3</v>
      </c>
      <c r="D17" s="2">
        <v>1266.51</v>
      </c>
      <c r="E17" s="2">
        <v>498.67</v>
      </c>
      <c r="F17" s="2">
        <v>399.4</v>
      </c>
      <c r="G17" s="2">
        <v>1207.38</v>
      </c>
      <c r="H17" s="2">
        <v>4645.730000000012</v>
      </c>
      <c r="I17" s="2">
        <v>1516.08</v>
      </c>
      <c r="J17" s="2">
        <v>604.15</v>
      </c>
      <c r="K17" s="2">
        <v>104.51</v>
      </c>
      <c r="L17" s="2"/>
      <c r="M17" s="3">
        <v>0.38</v>
      </c>
      <c r="N17" s="4">
        <f t="shared" si="0"/>
        <v>10266.110000000011</v>
      </c>
      <c r="O17" s="32">
        <f t="shared" si="1"/>
        <v>0.1598521826923018</v>
      </c>
    </row>
    <row r="18" spans="1:15" ht="19.5" customHeight="1">
      <c r="A18" s="31" t="s">
        <v>20</v>
      </c>
      <c r="B18" s="2"/>
      <c r="C18" s="2">
        <v>0.05</v>
      </c>
      <c r="D18" s="2">
        <v>1372.15</v>
      </c>
      <c r="E18" s="2">
        <v>2900.82</v>
      </c>
      <c r="F18" s="2">
        <v>690.21</v>
      </c>
      <c r="G18" s="2">
        <v>1988.24</v>
      </c>
      <c r="H18" s="2">
        <v>1932.2</v>
      </c>
      <c r="I18" s="2">
        <v>1186.6</v>
      </c>
      <c r="J18" s="2">
        <v>87.3</v>
      </c>
      <c r="K18" s="2">
        <v>33.8</v>
      </c>
      <c r="L18" s="2"/>
      <c r="M18" s="3">
        <v>0.09</v>
      </c>
      <c r="N18" s="4">
        <f t="shared" si="0"/>
        <v>10191.46</v>
      </c>
      <c r="O18" s="32">
        <f t="shared" si="1"/>
        <v>0.15868981783959885</v>
      </c>
    </row>
    <row r="19" spans="1:15" ht="19.5" customHeight="1">
      <c r="A19" s="31" t="s">
        <v>21</v>
      </c>
      <c r="B19" s="2"/>
      <c r="C19" s="2"/>
      <c r="D19" s="2">
        <v>21.08</v>
      </c>
      <c r="E19" s="2">
        <v>58.35</v>
      </c>
      <c r="F19" s="2">
        <v>92.75</v>
      </c>
      <c r="G19" s="2">
        <v>283.22</v>
      </c>
      <c r="H19" s="2">
        <v>926.38</v>
      </c>
      <c r="I19" s="2">
        <v>1112.34</v>
      </c>
      <c r="J19" s="2">
        <v>0.1</v>
      </c>
      <c r="K19" s="2"/>
      <c r="L19" s="2"/>
      <c r="M19" s="3"/>
      <c r="N19" s="4">
        <f t="shared" si="0"/>
        <v>2494.22</v>
      </c>
      <c r="O19" s="32">
        <f t="shared" si="1"/>
        <v>0.038837155564745804</v>
      </c>
    </row>
    <row r="20" spans="1:15" ht="19.5" customHeight="1">
      <c r="A20" s="31" t="s">
        <v>22</v>
      </c>
      <c r="B20" s="2"/>
      <c r="C20" s="2"/>
      <c r="D20" s="2">
        <v>2.5</v>
      </c>
      <c r="E20" s="2">
        <v>2</v>
      </c>
      <c r="F20" s="2"/>
      <c r="G20" s="2"/>
      <c r="H20" s="2">
        <v>2.15</v>
      </c>
      <c r="I20" s="2">
        <v>1.42</v>
      </c>
      <c r="J20" s="2"/>
      <c r="K20" s="2"/>
      <c r="L20" s="2"/>
      <c r="M20" s="3"/>
      <c r="N20" s="4">
        <f t="shared" si="0"/>
        <v>8.07</v>
      </c>
      <c r="O20" s="32">
        <f t="shared" si="1"/>
        <v>0.00012565685681595795</v>
      </c>
    </row>
    <row r="21" spans="1:15" ht="19.5" customHeight="1">
      <c r="A21" s="33" t="s">
        <v>23</v>
      </c>
      <c r="B21" s="34"/>
      <c r="C21" s="34"/>
      <c r="D21" s="34"/>
      <c r="E21" s="34">
        <v>0.41</v>
      </c>
      <c r="F21" s="34"/>
      <c r="G21" s="34"/>
      <c r="H21" s="34"/>
      <c r="I21" s="34"/>
      <c r="J21" s="34"/>
      <c r="K21" s="34"/>
      <c r="L21" s="34"/>
      <c r="M21" s="35"/>
      <c r="N21" s="36">
        <f t="shared" si="0"/>
        <v>0.41</v>
      </c>
      <c r="O21" s="37">
        <f t="shared" si="1"/>
        <v>6.384053444181259E-06</v>
      </c>
    </row>
    <row r="22" spans="1:15" ht="15">
      <c r="A22" s="53" t="s">
        <v>0</v>
      </c>
      <c r="B22" s="54">
        <f>SUM(B10:B21)</f>
        <v>0</v>
      </c>
      <c r="C22" s="54">
        <f aca="true" t="shared" si="2" ref="C22:N22">SUM(C10:C21)</f>
        <v>188.16000000000003</v>
      </c>
      <c r="D22" s="54">
        <f t="shared" si="2"/>
        <v>4458.139999999999</v>
      </c>
      <c r="E22" s="54">
        <f t="shared" si="2"/>
        <v>4611.490000000001</v>
      </c>
      <c r="F22" s="54">
        <f t="shared" si="2"/>
        <v>4302.21</v>
      </c>
      <c r="G22" s="54">
        <f t="shared" si="2"/>
        <v>11644.07</v>
      </c>
      <c r="H22" s="54">
        <f t="shared" si="2"/>
        <v>21023.430000000015</v>
      </c>
      <c r="I22" s="54">
        <f t="shared" si="2"/>
        <v>11535.450000000015</v>
      </c>
      <c r="J22" s="54">
        <f>SUM(J10:J21)</f>
        <v>1260.57</v>
      </c>
      <c r="K22" s="54">
        <f t="shared" si="2"/>
        <v>1572.1699999999998</v>
      </c>
      <c r="L22" s="54">
        <f t="shared" si="2"/>
        <v>3542.81</v>
      </c>
      <c r="M22" s="54">
        <f t="shared" si="2"/>
        <v>84.02</v>
      </c>
      <c r="N22" s="54">
        <f t="shared" si="2"/>
        <v>64222.52000000003</v>
      </c>
      <c r="O22" s="55">
        <f>SUM(O10:O21)</f>
        <v>0.9999999999999999</v>
      </c>
    </row>
  </sheetData>
  <sheetProtection/>
  <mergeCells count="6">
    <mergeCell ref="B8:M8"/>
    <mergeCell ref="N8:N9"/>
    <mergeCell ref="A5:O5"/>
    <mergeCell ref="A6:O6"/>
    <mergeCell ref="O8:O9"/>
    <mergeCell ref="A8:A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28125" style="0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9" width="8.140625" style="0" bestFit="1" customWidth="1"/>
    <col min="10" max="10" width="6.57421875" style="0" bestFit="1" customWidth="1"/>
    <col min="11" max="11" width="8.14062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52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29"/>
    </row>
    <row r="10" spans="1:15" ht="19.5" customHeight="1">
      <c r="A10" s="26" t="s">
        <v>12</v>
      </c>
      <c r="B10" s="27"/>
      <c r="C10" s="27"/>
      <c r="D10" s="27"/>
      <c r="E10" s="27">
        <v>1.5</v>
      </c>
      <c r="F10" s="27">
        <v>6.5</v>
      </c>
      <c r="G10" s="27"/>
      <c r="H10" s="27"/>
      <c r="I10" s="27"/>
      <c r="J10" s="27"/>
      <c r="K10" s="27"/>
      <c r="L10" s="27">
        <v>6</v>
      </c>
      <c r="M10" s="61"/>
      <c r="N10" s="29">
        <f>SUM(B10:M10)</f>
        <v>14</v>
      </c>
      <c r="O10" s="30">
        <f>+N10/$N$22</f>
        <v>0.0003330430308247976</v>
      </c>
    </row>
    <row r="11" spans="1:15" ht="19.5" customHeight="1">
      <c r="A11" s="31" t="s">
        <v>13</v>
      </c>
      <c r="B11" s="2"/>
      <c r="C11" s="2"/>
      <c r="D11" s="2">
        <v>1.5</v>
      </c>
      <c r="E11" s="2"/>
      <c r="F11" s="2"/>
      <c r="G11" s="2">
        <v>30</v>
      </c>
      <c r="H11" s="2">
        <v>0.09</v>
      </c>
      <c r="I11" s="2"/>
      <c r="J11" s="2"/>
      <c r="K11" s="2"/>
      <c r="L11" s="2"/>
      <c r="M11" s="5">
        <v>10</v>
      </c>
      <c r="N11" s="4">
        <f aca="true" t="shared" si="0" ref="N11:N21">SUM(B11:M11)</f>
        <v>41.59</v>
      </c>
      <c r="O11" s="32">
        <f aca="true" t="shared" si="1" ref="O11:O21">+N11/$N$22</f>
        <v>0.0009893756894288094</v>
      </c>
    </row>
    <row r="12" spans="1:15" ht="19.5" customHeight="1">
      <c r="A12" s="31" t="s">
        <v>14</v>
      </c>
      <c r="B12" s="2"/>
      <c r="C12" s="2">
        <v>34.5</v>
      </c>
      <c r="D12" s="2">
        <v>31.9</v>
      </c>
      <c r="E12" s="2">
        <v>25</v>
      </c>
      <c r="F12" s="2">
        <v>6.5</v>
      </c>
      <c r="G12" s="2">
        <v>225.2</v>
      </c>
      <c r="H12" s="2">
        <v>9.59</v>
      </c>
      <c r="I12" s="2">
        <v>0.64</v>
      </c>
      <c r="J12" s="2"/>
      <c r="K12" s="2">
        <v>1.1</v>
      </c>
      <c r="L12" s="2">
        <v>3</v>
      </c>
      <c r="M12" s="5"/>
      <c r="N12" s="4">
        <f t="shared" si="0"/>
        <v>337.43</v>
      </c>
      <c r="O12" s="32">
        <f t="shared" si="1"/>
        <v>0.008027050706515104</v>
      </c>
    </row>
    <row r="13" spans="1:15" ht="19.5" customHeight="1">
      <c r="A13" s="31" t="s">
        <v>15</v>
      </c>
      <c r="B13" s="2"/>
      <c r="C13" s="2">
        <v>0.6</v>
      </c>
      <c r="D13" s="2">
        <v>363.01</v>
      </c>
      <c r="E13" s="2">
        <v>32.9</v>
      </c>
      <c r="F13" s="2">
        <v>16.1</v>
      </c>
      <c r="G13" s="2">
        <v>39.85</v>
      </c>
      <c r="H13" s="2">
        <v>30.22</v>
      </c>
      <c r="I13" s="2">
        <v>52.75</v>
      </c>
      <c r="J13" s="2"/>
      <c r="K13" s="2">
        <v>4.01</v>
      </c>
      <c r="L13" s="2">
        <v>1.05</v>
      </c>
      <c r="M13" s="5">
        <v>46</v>
      </c>
      <c r="N13" s="4">
        <f t="shared" si="0"/>
        <v>586.49</v>
      </c>
      <c r="O13" s="32">
        <f t="shared" si="1"/>
        <v>0.013951886224888254</v>
      </c>
    </row>
    <row r="14" spans="1:15" ht="19.5" customHeight="1">
      <c r="A14" s="31" t="s">
        <v>16</v>
      </c>
      <c r="B14" s="2"/>
      <c r="C14" s="2">
        <v>42.11</v>
      </c>
      <c r="D14" s="2">
        <v>177.09</v>
      </c>
      <c r="E14" s="2">
        <v>45.31</v>
      </c>
      <c r="F14" s="2">
        <v>544</v>
      </c>
      <c r="G14" s="2">
        <v>290.48</v>
      </c>
      <c r="H14" s="2">
        <v>135.78</v>
      </c>
      <c r="I14" s="2">
        <v>56.96</v>
      </c>
      <c r="J14" s="2">
        <v>11.45</v>
      </c>
      <c r="K14" s="2">
        <v>73.15</v>
      </c>
      <c r="L14" s="2">
        <v>2.01</v>
      </c>
      <c r="M14" s="5">
        <v>1.51</v>
      </c>
      <c r="N14" s="4">
        <f t="shared" si="0"/>
        <v>1379.8500000000001</v>
      </c>
      <c r="O14" s="32">
        <f t="shared" si="1"/>
        <v>0.03282495900597122</v>
      </c>
    </row>
    <row r="15" spans="1:15" ht="19.5" customHeight="1">
      <c r="A15" s="31" t="s">
        <v>17</v>
      </c>
      <c r="B15" s="2"/>
      <c r="C15" s="2">
        <v>4.03</v>
      </c>
      <c r="D15" s="2">
        <v>257.83</v>
      </c>
      <c r="E15" s="2">
        <v>109</v>
      </c>
      <c r="F15" s="2">
        <v>90.11</v>
      </c>
      <c r="G15" s="2">
        <v>328.25</v>
      </c>
      <c r="H15" s="2">
        <v>716.88</v>
      </c>
      <c r="I15" s="2">
        <v>186.08</v>
      </c>
      <c r="J15" s="2">
        <v>132.02</v>
      </c>
      <c r="K15" s="2">
        <v>997.95</v>
      </c>
      <c r="L15" s="2">
        <v>3.25</v>
      </c>
      <c r="M15" s="5">
        <v>0.02</v>
      </c>
      <c r="N15" s="4">
        <f t="shared" si="0"/>
        <v>2825.4199999999996</v>
      </c>
      <c r="O15" s="32">
        <f t="shared" si="1"/>
        <v>0.06721331715378567</v>
      </c>
    </row>
    <row r="16" spans="1:15" ht="19.5" customHeight="1">
      <c r="A16" s="31" t="s">
        <v>18</v>
      </c>
      <c r="B16" s="2"/>
      <c r="C16" s="2">
        <v>46.78</v>
      </c>
      <c r="D16" s="2">
        <v>519.86</v>
      </c>
      <c r="E16" s="2">
        <v>165.31</v>
      </c>
      <c r="F16" s="2">
        <v>4596.05</v>
      </c>
      <c r="G16" s="2">
        <v>611.55</v>
      </c>
      <c r="H16" s="2">
        <v>1991.8099999999938</v>
      </c>
      <c r="I16" s="2">
        <v>1144.42</v>
      </c>
      <c r="J16" s="2">
        <v>76.49</v>
      </c>
      <c r="K16" s="2">
        <v>2173.54</v>
      </c>
      <c r="L16" s="2">
        <v>172.77</v>
      </c>
      <c r="M16" s="5">
        <v>6.42</v>
      </c>
      <c r="N16" s="4">
        <f t="shared" si="0"/>
        <v>11504.999999999995</v>
      </c>
      <c r="O16" s="32">
        <f t="shared" si="1"/>
        <v>0.27369000497423535</v>
      </c>
    </row>
    <row r="17" spans="1:15" ht="19.5" customHeight="1">
      <c r="A17" s="31" t="s">
        <v>19</v>
      </c>
      <c r="B17" s="2"/>
      <c r="C17" s="2">
        <v>8.03</v>
      </c>
      <c r="D17" s="2">
        <v>342.92</v>
      </c>
      <c r="E17" s="2">
        <v>48.11</v>
      </c>
      <c r="F17" s="2">
        <v>568.9</v>
      </c>
      <c r="G17" s="2">
        <v>965.77</v>
      </c>
      <c r="H17" s="2">
        <v>4924.27000000001</v>
      </c>
      <c r="I17" s="2">
        <v>5273.79</v>
      </c>
      <c r="J17" s="2">
        <v>440.16</v>
      </c>
      <c r="K17" s="2">
        <v>4276.12</v>
      </c>
      <c r="L17" s="2">
        <v>320.11</v>
      </c>
      <c r="M17" s="5">
        <v>254.02</v>
      </c>
      <c r="N17" s="4">
        <f t="shared" si="0"/>
        <v>17422.20000000001</v>
      </c>
      <c r="O17" s="32">
        <f t="shared" si="1"/>
        <v>0.41445302083112806</v>
      </c>
    </row>
    <row r="18" spans="1:15" ht="19.5" customHeight="1">
      <c r="A18" s="31" t="s">
        <v>20</v>
      </c>
      <c r="B18" s="2"/>
      <c r="C18" s="2">
        <v>7.85</v>
      </c>
      <c r="D18" s="2">
        <v>3851.85</v>
      </c>
      <c r="E18" s="2">
        <v>35.34</v>
      </c>
      <c r="F18" s="2">
        <v>251.8</v>
      </c>
      <c r="G18" s="2">
        <v>149.73</v>
      </c>
      <c r="H18" s="2">
        <v>1440.46</v>
      </c>
      <c r="I18" s="2">
        <v>813.23</v>
      </c>
      <c r="J18" s="2">
        <v>16.47</v>
      </c>
      <c r="K18" s="2">
        <v>195.6</v>
      </c>
      <c r="L18" s="2">
        <v>12.03</v>
      </c>
      <c r="M18" s="5">
        <v>0.01</v>
      </c>
      <c r="N18" s="4">
        <f t="shared" si="0"/>
        <v>6774.370000000001</v>
      </c>
      <c r="O18" s="32">
        <f t="shared" si="1"/>
        <v>0.1611540511948989</v>
      </c>
    </row>
    <row r="19" spans="1:15" ht="19.5" customHeight="1">
      <c r="A19" s="31" t="s">
        <v>21</v>
      </c>
      <c r="B19" s="2"/>
      <c r="C19" s="2"/>
      <c r="D19" s="2">
        <v>60.19</v>
      </c>
      <c r="E19" s="2">
        <v>15.87</v>
      </c>
      <c r="F19" s="2">
        <v>477.5</v>
      </c>
      <c r="G19" s="2">
        <v>64.35</v>
      </c>
      <c r="H19" s="2">
        <v>290.38</v>
      </c>
      <c r="I19" s="2">
        <v>95.56</v>
      </c>
      <c r="J19" s="2"/>
      <c r="K19" s="2">
        <v>6.95</v>
      </c>
      <c r="L19" s="2">
        <v>5</v>
      </c>
      <c r="M19" s="5">
        <v>0.01</v>
      </c>
      <c r="N19" s="4">
        <f t="shared" si="0"/>
        <v>1015.81</v>
      </c>
      <c r="O19" s="32">
        <f t="shared" si="1"/>
        <v>0.02416488865300983</v>
      </c>
    </row>
    <row r="20" spans="1:15" ht="19.5" customHeight="1">
      <c r="A20" s="31" t="s">
        <v>22</v>
      </c>
      <c r="B20" s="2"/>
      <c r="C20" s="2"/>
      <c r="D20" s="2">
        <v>24.1</v>
      </c>
      <c r="E20" s="2">
        <v>9</v>
      </c>
      <c r="F20" s="2">
        <v>14.35</v>
      </c>
      <c r="G20" s="2">
        <v>22</v>
      </c>
      <c r="H20" s="2">
        <v>49.2</v>
      </c>
      <c r="I20" s="2"/>
      <c r="J20" s="2"/>
      <c r="K20" s="2"/>
      <c r="L20" s="2"/>
      <c r="M20" s="5"/>
      <c r="N20" s="4">
        <f t="shared" si="0"/>
        <v>118.65</v>
      </c>
      <c r="O20" s="32">
        <f t="shared" si="1"/>
        <v>0.00282253968624016</v>
      </c>
    </row>
    <row r="21" spans="1:15" ht="19.5" customHeight="1">
      <c r="A21" s="33" t="s">
        <v>23</v>
      </c>
      <c r="B21" s="34"/>
      <c r="C21" s="34"/>
      <c r="D21" s="34"/>
      <c r="E21" s="34">
        <v>14</v>
      </c>
      <c r="F21" s="34">
        <v>1.8</v>
      </c>
      <c r="G21" s="34"/>
      <c r="H21" s="34"/>
      <c r="I21" s="34"/>
      <c r="J21" s="34"/>
      <c r="K21" s="34"/>
      <c r="L21" s="34"/>
      <c r="M21" s="62"/>
      <c r="N21" s="36">
        <f t="shared" si="0"/>
        <v>15.8</v>
      </c>
      <c r="O21" s="37">
        <f t="shared" si="1"/>
        <v>0.00037586284907370016</v>
      </c>
    </row>
    <row r="22" spans="1:15" ht="15">
      <c r="A22" s="56" t="s">
        <v>0</v>
      </c>
      <c r="B22" s="57">
        <f>SUM(B10:B21)</f>
        <v>0</v>
      </c>
      <c r="C22" s="57">
        <f aca="true" t="shared" si="2" ref="C22:N22">SUM(C10:C21)</f>
        <v>143.9</v>
      </c>
      <c r="D22" s="57">
        <f t="shared" si="2"/>
        <v>5630.25</v>
      </c>
      <c r="E22" s="57">
        <f t="shared" si="2"/>
        <v>501.34000000000003</v>
      </c>
      <c r="F22" s="57">
        <f t="shared" si="2"/>
        <v>6573.610000000001</v>
      </c>
      <c r="G22" s="57">
        <f t="shared" si="2"/>
        <v>2727.18</v>
      </c>
      <c r="H22" s="57">
        <f t="shared" si="2"/>
        <v>9588.680000000004</v>
      </c>
      <c r="I22" s="57">
        <f t="shared" si="2"/>
        <v>7623.430000000001</v>
      </c>
      <c r="J22" s="57">
        <f>SUM(J10:J21)</f>
        <v>676.59</v>
      </c>
      <c r="K22" s="57">
        <f t="shared" si="2"/>
        <v>7728.42</v>
      </c>
      <c r="L22" s="57">
        <f t="shared" si="2"/>
        <v>525.22</v>
      </c>
      <c r="M22" s="57">
        <f t="shared" si="2"/>
        <v>317.99</v>
      </c>
      <c r="N22" s="57">
        <f t="shared" si="2"/>
        <v>42036.610000000015</v>
      </c>
      <c r="O22" s="58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7.140625" style="0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6.0039062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27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27"/>
      <c r="O9" s="129"/>
    </row>
    <row r="10" spans="1:15" ht="19.5" customHeight="1">
      <c r="A10" s="26" t="s">
        <v>12</v>
      </c>
      <c r="B10" s="27"/>
      <c r="C10" s="27"/>
      <c r="D10" s="27">
        <v>4</v>
      </c>
      <c r="E10" s="27"/>
      <c r="F10" s="27"/>
      <c r="G10" s="27"/>
      <c r="H10" s="27"/>
      <c r="I10" s="27"/>
      <c r="J10" s="27"/>
      <c r="K10" s="27"/>
      <c r="L10" s="27"/>
      <c r="M10" s="28"/>
      <c r="N10" s="29">
        <f>SUM(B10:M10)</f>
        <v>4</v>
      </c>
      <c r="O10" s="30">
        <f>+N10/$N$22</f>
        <v>9.219967684013279E-05</v>
      </c>
    </row>
    <row r="11" spans="1:15" ht="19.5" customHeight="1">
      <c r="A11" s="31" t="s">
        <v>13</v>
      </c>
      <c r="B11" s="2"/>
      <c r="C11" s="2"/>
      <c r="D11" s="2"/>
      <c r="E11" s="2"/>
      <c r="F11" s="2">
        <v>1</v>
      </c>
      <c r="G11" s="2"/>
      <c r="H11" s="2"/>
      <c r="I11" s="2"/>
      <c r="J11" s="2"/>
      <c r="K11" s="2"/>
      <c r="L11" s="2"/>
      <c r="M11" s="3"/>
      <c r="N11" s="4">
        <f aca="true" t="shared" si="0" ref="N11:N21">SUM(B11:M11)</f>
        <v>1</v>
      </c>
      <c r="O11" s="32">
        <f aca="true" t="shared" si="1" ref="O11:O21">+N11/$N$22</f>
        <v>2.3049919210033196E-05</v>
      </c>
    </row>
    <row r="12" spans="1:15" ht="19.5" customHeight="1">
      <c r="A12" s="31" t="s">
        <v>14</v>
      </c>
      <c r="B12" s="2"/>
      <c r="C12" s="2">
        <v>10</v>
      </c>
      <c r="D12" s="2"/>
      <c r="E12" s="2"/>
      <c r="F12" s="2">
        <v>0.2</v>
      </c>
      <c r="G12" s="2"/>
      <c r="H12" s="2">
        <v>0.46</v>
      </c>
      <c r="I12" s="2"/>
      <c r="J12" s="2"/>
      <c r="K12" s="2"/>
      <c r="L12" s="2">
        <v>34.9</v>
      </c>
      <c r="M12" s="3">
        <v>1.76</v>
      </c>
      <c r="N12" s="4">
        <f t="shared" si="0"/>
        <v>47.32</v>
      </c>
      <c r="O12" s="32">
        <f t="shared" si="1"/>
        <v>0.0010907221770187709</v>
      </c>
    </row>
    <row r="13" spans="1:15" ht="19.5" customHeight="1">
      <c r="A13" s="31" t="s">
        <v>15</v>
      </c>
      <c r="B13" s="2"/>
      <c r="C13" s="2">
        <v>5</v>
      </c>
      <c r="D13" s="2">
        <v>32.12</v>
      </c>
      <c r="E13" s="2">
        <v>19</v>
      </c>
      <c r="F13" s="2"/>
      <c r="G13" s="2">
        <v>7.66</v>
      </c>
      <c r="H13" s="2">
        <v>2.97</v>
      </c>
      <c r="I13" s="2">
        <v>3</v>
      </c>
      <c r="J13" s="2"/>
      <c r="K13" s="2"/>
      <c r="L13" s="2">
        <v>2.01</v>
      </c>
      <c r="M13" s="3"/>
      <c r="N13" s="4">
        <f t="shared" si="0"/>
        <v>71.76</v>
      </c>
      <c r="O13" s="32">
        <f t="shared" si="1"/>
        <v>0.0016540622025119822</v>
      </c>
    </row>
    <row r="14" spans="1:15" ht="19.5" customHeight="1">
      <c r="A14" s="31" t="s">
        <v>16</v>
      </c>
      <c r="B14" s="2"/>
      <c r="C14" s="2">
        <v>49.5</v>
      </c>
      <c r="D14" s="2">
        <v>58.72</v>
      </c>
      <c r="E14" s="2">
        <v>122.61</v>
      </c>
      <c r="F14" s="2">
        <v>58.31</v>
      </c>
      <c r="G14" s="2">
        <v>28.09</v>
      </c>
      <c r="H14" s="2">
        <v>148.94</v>
      </c>
      <c r="I14" s="2">
        <v>40.48</v>
      </c>
      <c r="J14" s="2">
        <v>0.33</v>
      </c>
      <c r="K14" s="6">
        <v>10.47</v>
      </c>
      <c r="L14" s="2"/>
      <c r="M14" s="3">
        <v>20.01</v>
      </c>
      <c r="N14" s="4">
        <f t="shared" si="0"/>
        <v>537.4599999999999</v>
      </c>
      <c r="O14" s="32">
        <f t="shared" si="1"/>
        <v>0.01238840957862444</v>
      </c>
    </row>
    <row r="15" spans="1:15" ht="19.5" customHeight="1">
      <c r="A15" s="31" t="s">
        <v>17</v>
      </c>
      <c r="B15" s="2"/>
      <c r="C15" s="2">
        <v>25.81</v>
      </c>
      <c r="D15" s="2">
        <v>599.07</v>
      </c>
      <c r="E15" s="2">
        <v>416.07</v>
      </c>
      <c r="F15" s="2">
        <v>3410.1</v>
      </c>
      <c r="G15" s="2">
        <v>216.3</v>
      </c>
      <c r="H15" s="2">
        <v>100.61</v>
      </c>
      <c r="I15" s="2">
        <v>29.66</v>
      </c>
      <c r="J15" s="2">
        <v>6.58</v>
      </c>
      <c r="K15" s="6">
        <v>6.36</v>
      </c>
      <c r="L15" s="2">
        <v>3.52</v>
      </c>
      <c r="M15" s="3">
        <v>0.76</v>
      </c>
      <c r="N15" s="4">
        <f t="shared" si="0"/>
        <v>4814.84</v>
      </c>
      <c r="O15" s="32">
        <f t="shared" si="1"/>
        <v>0.11098167300923624</v>
      </c>
    </row>
    <row r="16" spans="1:15" ht="19.5" customHeight="1">
      <c r="A16" s="31" t="s">
        <v>18</v>
      </c>
      <c r="B16" s="2"/>
      <c r="C16" s="2">
        <v>49.8</v>
      </c>
      <c r="D16" s="2">
        <v>942.46</v>
      </c>
      <c r="E16" s="2">
        <v>277.43</v>
      </c>
      <c r="F16" s="2">
        <v>1423.4</v>
      </c>
      <c r="G16" s="2">
        <v>419.15</v>
      </c>
      <c r="H16" s="2">
        <v>27698.76999999995</v>
      </c>
      <c r="I16" s="2">
        <v>446.52</v>
      </c>
      <c r="J16" s="2">
        <v>18.39</v>
      </c>
      <c r="K16" s="2">
        <v>128.33</v>
      </c>
      <c r="L16" s="2">
        <v>456.75</v>
      </c>
      <c r="M16" s="3">
        <v>3.06</v>
      </c>
      <c r="N16" s="4">
        <f t="shared" si="0"/>
        <v>31864.059999999954</v>
      </c>
      <c r="O16" s="32">
        <f t="shared" si="1"/>
        <v>0.7344640087036494</v>
      </c>
    </row>
    <row r="17" spans="1:15" ht="19.5" customHeight="1">
      <c r="A17" s="31" t="s">
        <v>19</v>
      </c>
      <c r="B17" s="2"/>
      <c r="C17" s="2">
        <v>0.41</v>
      </c>
      <c r="D17" s="2">
        <v>470.18</v>
      </c>
      <c r="E17" s="2">
        <v>135.63</v>
      </c>
      <c r="F17" s="2">
        <v>446.5</v>
      </c>
      <c r="G17" s="2">
        <v>276.48</v>
      </c>
      <c r="H17" s="2">
        <v>319.88999999999896</v>
      </c>
      <c r="I17" s="2">
        <v>441.6899999999995</v>
      </c>
      <c r="J17" s="2">
        <v>14.03</v>
      </c>
      <c r="K17" s="2">
        <v>522.54</v>
      </c>
      <c r="L17" s="2">
        <v>25.06</v>
      </c>
      <c r="M17" s="3">
        <v>0.01</v>
      </c>
      <c r="N17" s="4">
        <f t="shared" si="0"/>
        <v>2652.4199999999987</v>
      </c>
      <c r="O17" s="32">
        <f t="shared" si="1"/>
        <v>0.061138066711076224</v>
      </c>
    </row>
    <row r="18" spans="1:15" ht="19.5" customHeight="1">
      <c r="A18" s="31" t="s">
        <v>20</v>
      </c>
      <c r="B18" s="2"/>
      <c r="C18" s="2">
        <v>2</v>
      </c>
      <c r="D18" s="2">
        <v>755.48</v>
      </c>
      <c r="E18" s="2">
        <v>77.57</v>
      </c>
      <c r="F18" s="2">
        <v>740.08</v>
      </c>
      <c r="G18" s="2">
        <v>82.62</v>
      </c>
      <c r="H18" s="2">
        <v>320.14</v>
      </c>
      <c r="I18" s="2">
        <v>451.48999999999927</v>
      </c>
      <c r="J18" s="2">
        <v>10.36</v>
      </c>
      <c r="K18" s="2">
        <v>52.05</v>
      </c>
      <c r="L18" s="2">
        <v>0.01</v>
      </c>
      <c r="M18" s="3">
        <v>0.4</v>
      </c>
      <c r="N18" s="4">
        <f t="shared" si="0"/>
        <v>2492.2</v>
      </c>
      <c r="O18" s="32">
        <f t="shared" si="1"/>
        <v>0.057445008655244725</v>
      </c>
    </row>
    <row r="19" spans="1:15" ht="19.5" customHeight="1">
      <c r="A19" s="31" t="s">
        <v>21</v>
      </c>
      <c r="B19" s="2"/>
      <c r="C19" s="2">
        <v>25</v>
      </c>
      <c r="D19" s="2">
        <v>106.06</v>
      </c>
      <c r="E19" s="2">
        <v>18.56</v>
      </c>
      <c r="F19" s="2">
        <v>185.15</v>
      </c>
      <c r="G19" s="2">
        <v>26.88</v>
      </c>
      <c r="H19" s="2">
        <v>136.6</v>
      </c>
      <c r="I19" s="2">
        <v>37.11</v>
      </c>
      <c r="J19" s="2">
        <v>12.3</v>
      </c>
      <c r="K19" s="2">
        <v>4</v>
      </c>
      <c r="L19" s="2"/>
      <c r="M19" s="3"/>
      <c r="N19" s="4">
        <f t="shared" si="0"/>
        <v>551.66</v>
      </c>
      <c r="O19" s="32">
        <f t="shared" si="1"/>
        <v>0.012715718431406913</v>
      </c>
    </row>
    <row r="20" spans="1:15" ht="19.5" customHeight="1">
      <c r="A20" s="31" t="s">
        <v>22</v>
      </c>
      <c r="B20" s="2"/>
      <c r="C20" s="2">
        <v>10</v>
      </c>
      <c r="D20" s="2">
        <v>75.24</v>
      </c>
      <c r="E20" s="2">
        <v>6.1</v>
      </c>
      <c r="F20" s="2">
        <v>191.75</v>
      </c>
      <c r="G20" s="2"/>
      <c r="H20" s="2">
        <v>1.5</v>
      </c>
      <c r="I20" s="2">
        <v>0.01</v>
      </c>
      <c r="J20" s="2"/>
      <c r="K20" s="2"/>
      <c r="L20" s="2"/>
      <c r="M20" s="3">
        <v>11</v>
      </c>
      <c r="N20" s="4">
        <f t="shared" si="0"/>
        <v>295.59999999999997</v>
      </c>
      <c r="O20" s="32">
        <f t="shared" si="1"/>
        <v>0.006813556118485812</v>
      </c>
    </row>
    <row r="21" spans="1:15" ht="19.5" customHeight="1">
      <c r="A21" s="33" t="s">
        <v>23</v>
      </c>
      <c r="B21" s="34"/>
      <c r="C21" s="34"/>
      <c r="D21" s="34">
        <v>2.28</v>
      </c>
      <c r="E21" s="34">
        <v>40.5</v>
      </c>
      <c r="F21" s="34">
        <v>3</v>
      </c>
      <c r="G21" s="34"/>
      <c r="H21" s="34">
        <v>6</v>
      </c>
      <c r="I21" s="34"/>
      <c r="J21" s="34"/>
      <c r="K21" s="34"/>
      <c r="L21" s="34"/>
      <c r="M21" s="35"/>
      <c r="N21" s="36">
        <f t="shared" si="0"/>
        <v>51.78</v>
      </c>
      <c r="O21" s="37">
        <f t="shared" si="1"/>
        <v>0.001193524816695519</v>
      </c>
    </row>
    <row r="22" spans="1:15" ht="15">
      <c r="A22" s="56" t="s">
        <v>0</v>
      </c>
      <c r="B22" s="57">
        <f>SUM(B10:B21)</f>
        <v>0</v>
      </c>
      <c r="C22" s="57">
        <f>SUM(C10:C21)</f>
        <v>177.52</v>
      </c>
      <c r="D22" s="57">
        <f aca="true" t="shared" si="2" ref="D22:N22">SUM(D10:D21)</f>
        <v>3045.61</v>
      </c>
      <c r="E22" s="57">
        <f t="shared" si="2"/>
        <v>1113.47</v>
      </c>
      <c r="F22" s="57">
        <f t="shared" si="2"/>
        <v>6459.49</v>
      </c>
      <c r="G22" s="57">
        <f t="shared" si="2"/>
        <v>1057.1800000000003</v>
      </c>
      <c r="H22" s="57">
        <f t="shared" si="2"/>
        <v>28735.879999999946</v>
      </c>
      <c r="I22" s="57">
        <f t="shared" si="2"/>
        <v>1449.9599999999987</v>
      </c>
      <c r="J22" s="57">
        <f>SUM(J10:J21)</f>
        <v>61.989999999999995</v>
      </c>
      <c r="K22" s="57">
        <f t="shared" si="2"/>
        <v>723.75</v>
      </c>
      <c r="L22" s="57">
        <f t="shared" si="2"/>
        <v>522.25</v>
      </c>
      <c r="M22" s="57">
        <f t="shared" si="2"/>
        <v>37</v>
      </c>
      <c r="N22" s="57">
        <f t="shared" si="2"/>
        <v>43384.09999999995</v>
      </c>
      <c r="O22" s="58">
        <f>SUM(O10:O21)</f>
        <v>1.0000000000000002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140625" style="0" bestFit="1" customWidth="1"/>
    <col min="3" max="3" width="7.00390625" style="0" bestFit="1" customWidth="1"/>
    <col min="4" max="9" width="8.140625" style="0" bestFit="1" customWidth="1"/>
    <col min="10" max="10" width="5.57421875" style="0" bestFit="1" customWidth="1"/>
    <col min="11" max="11" width="7.00390625" style="0" bestFit="1" customWidth="1"/>
    <col min="12" max="12" width="8.140625" style="0" bestFit="1" customWidth="1"/>
    <col min="13" max="13" width="7.00390625" style="0" bestFit="1" customWidth="1"/>
    <col min="14" max="14" width="11.5742187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50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>
        <v>0.23</v>
      </c>
      <c r="C10" s="27"/>
      <c r="D10" s="27"/>
      <c r="E10" s="27"/>
      <c r="F10" s="27"/>
      <c r="G10" s="27"/>
      <c r="H10" s="27">
        <v>0.04</v>
      </c>
      <c r="I10" s="27"/>
      <c r="J10" s="27"/>
      <c r="K10" s="27"/>
      <c r="L10" s="27"/>
      <c r="M10" s="27"/>
      <c r="N10" s="27">
        <f aca="true" t="shared" si="0" ref="N10:N21">SUM(B10:M10)</f>
        <v>0.27</v>
      </c>
      <c r="O10" s="30">
        <f>+N10/$N$22</f>
        <v>1.3973556855038843E-05</v>
      </c>
    </row>
    <row r="11" spans="1:15" ht="19.5" customHeight="1">
      <c r="A11" s="31" t="s">
        <v>13</v>
      </c>
      <c r="B11" s="2">
        <v>0.02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0.02</v>
      </c>
      <c r="O11" s="32">
        <f aca="true" t="shared" si="1" ref="O11:O21">+N11/$N$22</f>
        <v>1.0350782855584327E-06</v>
      </c>
    </row>
    <row r="12" spans="1:15" ht="19.5" customHeight="1">
      <c r="A12" s="31" t="s">
        <v>14</v>
      </c>
      <c r="B12" s="2">
        <v>0.01</v>
      </c>
      <c r="C12" s="2"/>
      <c r="D12" s="2">
        <v>0.68</v>
      </c>
      <c r="E12" s="2"/>
      <c r="F12" s="2"/>
      <c r="G12" s="2"/>
      <c r="H12" s="2">
        <v>82</v>
      </c>
      <c r="I12" s="2">
        <v>0.19</v>
      </c>
      <c r="J12" s="2"/>
      <c r="K12" s="2"/>
      <c r="L12" s="2">
        <v>0.02</v>
      </c>
      <c r="M12" s="2">
        <v>2.68</v>
      </c>
      <c r="N12" s="2">
        <f t="shared" si="0"/>
        <v>85.58</v>
      </c>
      <c r="O12" s="32">
        <f t="shared" si="1"/>
        <v>0.004429099983904534</v>
      </c>
    </row>
    <row r="13" spans="1:15" ht="19.5" customHeight="1">
      <c r="A13" s="31" t="s">
        <v>15</v>
      </c>
      <c r="B13" s="2">
        <v>0.05</v>
      </c>
      <c r="C13" s="2"/>
      <c r="D13" s="2">
        <v>15.38</v>
      </c>
      <c r="E13" s="2">
        <v>2.7</v>
      </c>
      <c r="F13" s="2">
        <v>0.3</v>
      </c>
      <c r="G13" s="2"/>
      <c r="H13" s="2">
        <v>36.36</v>
      </c>
      <c r="I13" s="2">
        <v>35.02</v>
      </c>
      <c r="J13" s="2">
        <v>0.38</v>
      </c>
      <c r="K13" s="2">
        <v>1</v>
      </c>
      <c r="L13" s="2">
        <v>27.03</v>
      </c>
      <c r="M13" s="2">
        <v>2.64</v>
      </c>
      <c r="N13" s="2">
        <f t="shared" si="0"/>
        <v>120.86</v>
      </c>
      <c r="O13" s="32">
        <f t="shared" si="1"/>
        <v>0.006254978079629609</v>
      </c>
    </row>
    <row r="14" spans="1:15" ht="19.5" customHeight="1">
      <c r="A14" s="31" t="s">
        <v>16</v>
      </c>
      <c r="B14" s="2">
        <v>0.08</v>
      </c>
      <c r="C14" s="2">
        <v>4.6</v>
      </c>
      <c r="D14" s="2">
        <v>212.17</v>
      </c>
      <c r="E14" s="2">
        <v>608.61</v>
      </c>
      <c r="F14" s="2">
        <v>138.8</v>
      </c>
      <c r="G14" s="2">
        <v>23.77</v>
      </c>
      <c r="H14" s="2">
        <v>77.05000000000008</v>
      </c>
      <c r="I14" s="2">
        <v>48.85</v>
      </c>
      <c r="J14" s="2">
        <v>7.48</v>
      </c>
      <c r="K14" s="2">
        <v>106</v>
      </c>
      <c r="L14" s="2"/>
      <c r="M14" s="2">
        <v>46</v>
      </c>
      <c r="N14" s="2">
        <f t="shared" si="0"/>
        <v>1273.41</v>
      </c>
      <c r="O14" s="32">
        <f t="shared" si="1"/>
        <v>0.06590395198064819</v>
      </c>
    </row>
    <row r="15" spans="1:15" ht="19.5" customHeight="1">
      <c r="A15" s="31" t="s">
        <v>17</v>
      </c>
      <c r="B15" s="2">
        <v>0.31</v>
      </c>
      <c r="C15" s="2">
        <v>33.94</v>
      </c>
      <c r="D15" s="2">
        <v>1209.97</v>
      </c>
      <c r="E15" s="2">
        <v>579.28</v>
      </c>
      <c r="F15" s="2">
        <v>141.5</v>
      </c>
      <c r="G15" s="2">
        <v>66.51</v>
      </c>
      <c r="H15" s="2">
        <v>196.23</v>
      </c>
      <c r="I15" s="2">
        <v>69.52000000000008</v>
      </c>
      <c r="J15" s="2">
        <v>21.29</v>
      </c>
      <c r="K15" s="2">
        <v>169.51</v>
      </c>
      <c r="L15" s="2">
        <v>879.76</v>
      </c>
      <c r="M15" s="2">
        <v>0.8</v>
      </c>
      <c r="N15" s="2">
        <f t="shared" si="0"/>
        <v>3368.62</v>
      </c>
      <c r="O15" s="32">
        <f t="shared" si="1"/>
        <v>0.17433927071489239</v>
      </c>
    </row>
    <row r="16" spans="1:15" ht="19.5" customHeight="1">
      <c r="A16" s="31" t="s">
        <v>18</v>
      </c>
      <c r="B16" s="2">
        <v>30.28</v>
      </c>
      <c r="C16" s="2">
        <v>1.15</v>
      </c>
      <c r="D16" s="2">
        <v>1159.95</v>
      </c>
      <c r="E16" s="2">
        <v>517.94</v>
      </c>
      <c r="F16" s="2">
        <v>1690.67</v>
      </c>
      <c r="G16" s="2">
        <v>843.07</v>
      </c>
      <c r="H16" s="2">
        <v>323.30999999999926</v>
      </c>
      <c r="I16" s="2">
        <v>245.25</v>
      </c>
      <c r="J16" s="2">
        <v>5.32</v>
      </c>
      <c r="K16" s="2">
        <v>40.15</v>
      </c>
      <c r="L16" s="2">
        <v>168.18</v>
      </c>
      <c r="M16" s="2">
        <v>14.51</v>
      </c>
      <c r="N16" s="2">
        <f t="shared" si="0"/>
        <v>5039.78</v>
      </c>
      <c r="O16" s="32">
        <f t="shared" si="1"/>
        <v>0.2608283420995839</v>
      </c>
    </row>
    <row r="17" spans="1:15" ht="19.5" customHeight="1">
      <c r="A17" s="31" t="s">
        <v>19</v>
      </c>
      <c r="B17" s="2">
        <v>4.27</v>
      </c>
      <c r="C17" s="2">
        <v>355.45</v>
      </c>
      <c r="D17" s="2">
        <v>684.43</v>
      </c>
      <c r="E17" s="2">
        <v>210.5</v>
      </c>
      <c r="F17" s="2">
        <v>1726.61</v>
      </c>
      <c r="G17" s="2">
        <v>159.11</v>
      </c>
      <c r="H17" s="2">
        <v>634.4899999999974</v>
      </c>
      <c r="I17" s="2">
        <v>723.0899999999991</v>
      </c>
      <c r="J17" s="2">
        <v>53.72</v>
      </c>
      <c r="K17" s="2">
        <v>387.08</v>
      </c>
      <c r="L17" s="2">
        <v>378.64</v>
      </c>
      <c r="M17" s="2">
        <v>0.08</v>
      </c>
      <c r="N17" s="2">
        <f t="shared" si="0"/>
        <v>5317.469999999997</v>
      </c>
      <c r="O17" s="32">
        <f t="shared" si="1"/>
        <v>0.27519988655541977</v>
      </c>
    </row>
    <row r="18" spans="1:15" ht="19.5" customHeight="1">
      <c r="A18" s="31" t="s">
        <v>20</v>
      </c>
      <c r="B18" s="2">
        <v>0.19</v>
      </c>
      <c r="C18" s="2">
        <v>3.65</v>
      </c>
      <c r="D18" s="2">
        <v>442.39</v>
      </c>
      <c r="E18" s="2">
        <v>109.38</v>
      </c>
      <c r="F18" s="2">
        <v>836.77</v>
      </c>
      <c r="G18" s="2">
        <v>440.17</v>
      </c>
      <c r="H18" s="2">
        <v>328.9499999999991</v>
      </c>
      <c r="I18" s="2">
        <v>117.8</v>
      </c>
      <c r="J18" s="2">
        <v>2.6</v>
      </c>
      <c r="K18" s="2">
        <v>7.36</v>
      </c>
      <c r="L18" s="2"/>
      <c r="M18" s="2">
        <v>150.02</v>
      </c>
      <c r="N18" s="2">
        <f t="shared" si="0"/>
        <v>2439.2799999999993</v>
      </c>
      <c r="O18" s="32">
        <f t="shared" si="1"/>
        <v>0.12624228801984866</v>
      </c>
    </row>
    <row r="19" spans="1:15" ht="19.5" customHeight="1">
      <c r="A19" s="31" t="s">
        <v>21</v>
      </c>
      <c r="B19" s="2">
        <v>0.09</v>
      </c>
      <c r="C19" s="2"/>
      <c r="D19" s="2">
        <v>304.14</v>
      </c>
      <c r="E19" s="2">
        <v>12.15</v>
      </c>
      <c r="F19" s="2">
        <v>80.5</v>
      </c>
      <c r="G19" s="2">
        <v>31.31</v>
      </c>
      <c r="H19" s="2">
        <v>264.47</v>
      </c>
      <c r="I19" s="2">
        <v>95.78</v>
      </c>
      <c r="J19" s="2"/>
      <c r="K19" s="2"/>
      <c r="L19" s="2"/>
      <c r="M19" s="2"/>
      <c r="N19" s="2">
        <f t="shared" si="0"/>
        <v>788.4399999999999</v>
      </c>
      <c r="O19" s="32">
        <f t="shared" si="1"/>
        <v>0.04080485617328453</v>
      </c>
    </row>
    <row r="20" spans="1:15" ht="19.5" customHeight="1">
      <c r="A20" s="31" t="s">
        <v>22</v>
      </c>
      <c r="B20" s="2">
        <v>0.11</v>
      </c>
      <c r="C20" s="2"/>
      <c r="D20" s="2">
        <v>5.35</v>
      </c>
      <c r="E20" s="2">
        <v>155.92</v>
      </c>
      <c r="F20" s="2">
        <v>676.7</v>
      </c>
      <c r="G20" s="2"/>
      <c r="H20" s="2">
        <v>34.36</v>
      </c>
      <c r="I20" s="2"/>
      <c r="J20" s="2"/>
      <c r="K20" s="2"/>
      <c r="L20" s="2"/>
      <c r="M20" s="2">
        <v>16.01</v>
      </c>
      <c r="N20" s="2">
        <f t="shared" si="0"/>
        <v>888.45</v>
      </c>
      <c r="O20" s="32">
        <f t="shared" si="1"/>
        <v>0.04598076514021948</v>
      </c>
    </row>
    <row r="21" spans="1:15" ht="19.5" customHeight="1">
      <c r="A21" s="33" t="s">
        <v>23</v>
      </c>
      <c r="B21" s="34">
        <v>0.03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0.03</v>
      </c>
      <c r="O21" s="37">
        <f t="shared" si="1"/>
        <v>1.552617428337649E-06</v>
      </c>
    </row>
    <row r="22" spans="1:15" ht="15">
      <c r="A22" s="53" t="s">
        <v>0</v>
      </c>
      <c r="B22" s="54">
        <f aca="true" t="shared" si="2" ref="B22:N22">SUM(B10:B21)</f>
        <v>35.67</v>
      </c>
      <c r="C22" s="54">
        <f t="shared" si="2"/>
        <v>398.78999999999996</v>
      </c>
      <c r="D22" s="54">
        <f t="shared" si="2"/>
        <v>4034.4599999999996</v>
      </c>
      <c r="E22" s="54">
        <f t="shared" si="2"/>
        <v>2196.4800000000005</v>
      </c>
      <c r="F22" s="54">
        <f t="shared" si="2"/>
        <v>5291.849999999999</v>
      </c>
      <c r="G22" s="54">
        <f t="shared" si="2"/>
        <v>1563.94</v>
      </c>
      <c r="H22" s="54">
        <f t="shared" si="2"/>
        <v>1977.259999999996</v>
      </c>
      <c r="I22" s="54">
        <f t="shared" si="2"/>
        <v>1335.499999999999</v>
      </c>
      <c r="J22" s="54">
        <f>SUM(J10:J21)</f>
        <v>90.78999999999999</v>
      </c>
      <c r="K22" s="54">
        <f t="shared" si="2"/>
        <v>711.1</v>
      </c>
      <c r="L22" s="54">
        <f t="shared" si="2"/>
        <v>1453.63</v>
      </c>
      <c r="M22" s="54">
        <f t="shared" si="2"/>
        <v>232.74</v>
      </c>
      <c r="N22" s="54">
        <f t="shared" si="2"/>
        <v>19322.209999999995</v>
      </c>
      <c r="O22" s="55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13.00390625" style="0" bestFit="1" customWidth="1"/>
    <col min="2" max="3" width="8.28125" style="0" customWidth="1"/>
    <col min="4" max="4" width="9.8515625" style="0" customWidth="1"/>
    <col min="5" max="5" width="9.140625" style="0" bestFit="1" customWidth="1"/>
    <col min="6" max="6" width="12.140625" style="0" bestFit="1" customWidth="1"/>
    <col min="7" max="7" width="13.8515625" style="0" bestFit="1" customWidth="1"/>
    <col min="8" max="8" width="13.140625" style="0" bestFit="1" customWidth="1"/>
    <col min="9" max="9" width="13.421875" style="0" bestFit="1" customWidth="1"/>
    <col min="10" max="11" width="14.28125" style="0" customWidth="1"/>
    <col min="12" max="12" width="13.421875" style="0" bestFit="1" customWidth="1"/>
    <col min="13" max="13" width="13.140625" style="0" bestFit="1" customWidth="1"/>
    <col min="14" max="17" width="12.57421875" style="0" bestFit="1" customWidth="1"/>
    <col min="18" max="18" width="15.28125" style="0" customWidth="1"/>
    <col min="19" max="19" width="15.00390625" style="0" customWidth="1"/>
  </cols>
  <sheetData>
    <row r="1" spans="1:17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8" t="s">
        <v>152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4" t="s">
        <v>82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 t="s">
        <v>151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5:17" ht="12.75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9" ht="19.5" customHeight="1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0</v>
      </c>
      <c r="S8" s="128" t="s">
        <v>34</v>
      </c>
    </row>
    <row r="9" spans="1:19" ht="19.5" customHeight="1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135</v>
      </c>
      <c r="L9" s="82" t="s">
        <v>7</v>
      </c>
      <c r="M9" s="82" t="s">
        <v>8</v>
      </c>
      <c r="N9" s="82" t="s">
        <v>51</v>
      </c>
      <c r="O9" s="82" t="s">
        <v>9</v>
      </c>
      <c r="P9" s="82" t="s">
        <v>10</v>
      </c>
      <c r="Q9" s="82" t="s">
        <v>11</v>
      </c>
      <c r="R9" s="127"/>
      <c r="S9" s="129"/>
    </row>
    <row r="10" spans="1:19" ht="19.5" customHeight="1">
      <c r="A10" s="26" t="s">
        <v>12</v>
      </c>
      <c r="B10" s="27">
        <f>'2017'!B10+'2018'!B10+'2019'!B10+'2020'!B10+'2021'!B10+'2022'!B10</f>
        <v>0.5</v>
      </c>
      <c r="C10" s="27">
        <f>'2017'!C10+'2018'!C10+'2019'!C10+'2020'!C10+'2021'!C10+'2022'!C10</f>
        <v>1.5</v>
      </c>
      <c r="D10" s="27">
        <f>'2017'!D10+'2018'!D10+'2019'!D10+'2020'!D10+'2021'!D10+'2022'!D10</f>
        <v>0</v>
      </c>
      <c r="E10" s="27">
        <f>'2017'!E10+'2018'!E10+'2019'!E10+'2020'!E10+'2021'!E10+'2022'!E10</f>
        <v>0.30000000000000004</v>
      </c>
      <c r="F10" s="27">
        <f>'2017'!F10+'2018'!F10+'2019'!F10+'2020'!F10+'2021'!F10+'2022'!F10</f>
        <v>15</v>
      </c>
      <c r="G10" s="27">
        <f>'2017'!G10+'2018'!G10+'2019'!G10+'2020'!G10+'2021'!G10+'2022'!G10</f>
        <v>404.61</v>
      </c>
      <c r="H10" s="27">
        <f>'2017'!H10+'2018'!H10+'2019'!H10+'2020'!H10+'2021'!H10+'2022'!H10</f>
        <v>4.6</v>
      </c>
      <c r="I10" s="27">
        <f>'2017'!I10+'2018'!I10+'2019'!I10+'2020'!I10+'2021'!I10+'2022'!I10</f>
        <v>42.10000000000001</v>
      </c>
      <c r="J10" s="27">
        <f>'2017'!J10+'2018'!J10+'2019'!J10+'2020'!J10+'2021'!J10+'2022'!J10</f>
        <v>137.96</v>
      </c>
      <c r="K10" s="27">
        <f>'2017'!K10+'2018'!K10+'2019'!K10+'2020'!K10+'2021'!K10+'2022'!K10</f>
        <v>6.364999999999998</v>
      </c>
      <c r="L10" s="27">
        <f>'2017'!L10+'2018'!L10+'2019'!L10+'2020'!L10+'2021'!L10+'2022'!L10</f>
        <v>0.01</v>
      </c>
      <c r="M10" s="27">
        <f>'2017'!M10+'2018'!M10+'2019'!M10+'2020'!M10+'2021'!M10+'2022'!M10</f>
        <v>0.91</v>
      </c>
      <c r="N10" s="27">
        <f>'2017'!N10+'2018'!N10+'2019'!N10+'2020'!N10+'2021'!N10+'2022'!N10</f>
        <v>0</v>
      </c>
      <c r="O10" s="27">
        <f>'2017'!O10+'2018'!O10+'2019'!O10+'2020'!O10+'2021'!O10+'2022'!O10</f>
        <v>1.71</v>
      </c>
      <c r="P10" s="27">
        <f>'2017'!P10+'2018'!P10+'2019'!P10+'2020'!P10+'2021'!P10+'2022'!P10</f>
        <v>1678.78</v>
      </c>
      <c r="Q10" s="27">
        <f>'2017'!Q10+'2018'!Q10+'2019'!Q10+'2020'!Q10+'2021'!Q10+'2022'!Q10</f>
        <v>121.98000000000002</v>
      </c>
      <c r="R10" s="27">
        <f>SUM(B10:Q10)</f>
        <v>2416.3250000000003</v>
      </c>
      <c r="S10" s="30">
        <f>+R10/$R$22</f>
        <v>0.001546134701060487</v>
      </c>
    </row>
    <row r="11" spans="1:19" ht="19.5" customHeight="1">
      <c r="A11" s="31" t="s">
        <v>13</v>
      </c>
      <c r="B11" s="2">
        <f>'2017'!B11+'2018'!B11+'2019'!B11+'2020'!B11+'2021'!B11+'2022'!B11</f>
        <v>10.26</v>
      </c>
      <c r="C11" s="2">
        <f>'2017'!C11+'2018'!C11+'2019'!C11+'2020'!C11+'2021'!C11+'2022'!C11</f>
        <v>0.217</v>
      </c>
      <c r="D11" s="2">
        <f>'2017'!D11+'2018'!D11+'2019'!D11+'2020'!D11+'2021'!D11+'2022'!D11</f>
        <v>0.121</v>
      </c>
      <c r="E11" s="2">
        <f>'2017'!E11+'2018'!E11+'2019'!E11+'2020'!E11+'2021'!E11+'2022'!E11</f>
        <v>33.04</v>
      </c>
      <c r="F11" s="2">
        <f>'2017'!F11+'2018'!F11+'2019'!F11+'2020'!F11+'2021'!F11+'2022'!F11</f>
        <v>61.419999999999995</v>
      </c>
      <c r="G11" s="2">
        <f>'2017'!G11+'2018'!G11+'2019'!G11+'2020'!G11+'2021'!G11+'2022'!G11</f>
        <v>442.59999999999997</v>
      </c>
      <c r="H11" s="2">
        <f>'2017'!H11+'2018'!H11+'2019'!H11+'2020'!H11+'2021'!H11+'2022'!H11</f>
        <v>40.129999999999995</v>
      </c>
      <c r="I11" s="2">
        <f>'2017'!I11+'2018'!I11+'2019'!I11+'2020'!I11+'2021'!I11+'2022'!I11</f>
        <v>19.15</v>
      </c>
      <c r="J11" s="2">
        <f>'2017'!J11+'2018'!J11+'2019'!J11+'2020'!J11+'2021'!J11+'2022'!J11</f>
        <v>88.95000000000002</v>
      </c>
      <c r="K11" s="2">
        <f>'2017'!K11+'2018'!K11+'2019'!K11+'2020'!K11+'2021'!K11+'2022'!K11</f>
        <v>15.763399999999999</v>
      </c>
      <c r="L11" s="2">
        <f>'2017'!L11+'2018'!L11+'2019'!L11+'2020'!L11+'2021'!L11+'2022'!L11</f>
        <v>5.279999999999999</v>
      </c>
      <c r="M11" s="2">
        <f>'2017'!M11+'2018'!M11+'2019'!M11+'2020'!M11+'2021'!M11+'2022'!M11</f>
        <v>5.29</v>
      </c>
      <c r="N11" s="2">
        <f>'2017'!N11+'2018'!N11+'2019'!N11+'2020'!N11+'2021'!N11+'2022'!N11</f>
        <v>0</v>
      </c>
      <c r="O11" s="2">
        <f>'2017'!O11+'2018'!O11+'2019'!O11+'2020'!O11+'2021'!O11+'2022'!O11</f>
        <v>1.02</v>
      </c>
      <c r="P11" s="2">
        <f>'2017'!P11+'2018'!P11+'2019'!P11+'2020'!P11+'2021'!P11+'2022'!P11</f>
        <v>37.788000000000004</v>
      </c>
      <c r="Q11" s="2">
        <f>'2017'!Q11+'2018'!Q11+'2019'!Q11+'2020'!Q11+'2021'!Q11+'2022'!Q11</f>
        <v>157.2014</v>
      </c>
      <c r="R11" s="2">
        <f aca="true" t="shared" si="0" ref="R11:R21">SUM(B11:Q11)</f>
        <v>918.2307999999999</v>
      </c>
      <c r="S11" s="32">
        <f aca="true" t="shared" si="1" ref="S11:S21">+R11/$R$22</f>
        <v>0.0005875486548632868</v>
      </c>
    </row>
    <row r="12" spans="1:19" ht="19.5" customHeight="1">
      <c r="A12" s="31" t="s">
        <v>14</v>
      </c>
      <c r="B12" s="2">
        <f>'2017'!B12+'2018'!B12+'2019'!B12+'2020'!B12+'2021'!B12+'2022'!B12</f>
        <v>18.307000000000002</v>
      </c>
      <c r="C12" s="2">
        <f>'2017'!C12+'2018'!C12+'2019'!C12+'2020'!C12+'2021'!C12+'2022'!C12</f>
        <v>3.9</v>
      </c>
      <c r="D12" s="2">
        <f>'2017'!D12+'2018'!D12+'2019'!D12+'2020'!D12+'2021'!D12+'2022'!D12</f>
        <v>0.11299999999999999</v>
      </c>
      <c r="E12" s="2">
        <f>'2017'!E12+'2018'!E12+'2019'!E12+'2020'!E12+'2021'!E12+'2022'!E12</f>
        <v>15.870000000000001</v>
      </c>
      <c r="F12" s="2">
        <f>'2017'!F12+'2018'!F12+'2019'!F12+'2020'!F12+'2021'!F12+'2022'!F12</f>
        <v>1298.2800000000002</v>
      </c>
      <c r="G12" s="2">
        <f>'2017'!G12+'2018'!G12+'2019'!G12+'2020'!G12+'2021'!G12+'2022'!G12</f>
        <v>1543.2890000000002</v>
      </c>
      <c r="H12" s="2">
        <f>'2017'!H12+'2018'!H12+'2019'!H12+'2020'!H12+'2021'!H12+'2022'!H12</f>
        <v>706.8699999999999</v>
      </c>
      <c r="I12" s="2">
        <f>'2017'!I12+'2018'!I12+'2019'!I12+'2020'!I12+'2021'!I12+'2022'!I12</f>
        <v>73.89</v>
      </c>
      <c r="J12" s="2">
        <f>'2017'!J12+'2018'!J12+'2019'!J12+'2020'!J12+'2021'!J12+'2022'!J12</f>
        <v>343.201</v>
      </c>
      <c r="K12" s="2">
        <f>'2017'!K12+'2018'!K12+'2019'!K12+'2020'!K12+'2021'!K12+'2022'!K12</f>
        <v>246.91420000000008</v>
      </c>
      <c r="L12" s="2">
        <f>'2017'!L12+'2018'!L12+'2019'!L12+'2020'!L12+'2021'!L12+'2022'!L12</f>
        <v>289.5151000000001</v>
      </c>
      <c r="M12" s="2">
        <f>'2017'!M12+'2018'!M12+'2019'!M12+'2020'!M12+'2021'!M12+'2022'!M12</f>
        <v>185.82999999999998</v>
      </c>
      <c r="N12" s="2">
        <f>'2017'!N12+'2018'!N12+'2019'!N12+'2020'!N12+'2021'!N12+'2022'!N12</f>
        <v>7.42</v>
      </c>
      <c r="O12" s="2">
        <f>'2017'!O12+'2018'!O12+'2019'!O12+'2020'!O12+'2021'!O12+'2022'!O12</f>
        <v>8.515</v>
      </c>
      <c r="P12" s="2">
        <f>'2017'!P12+'2018'!P12+'2019'!P12+'2020'!P12+'2021'!P12+'2022'!P12</f>
        <v>294.0279999999999</v>
      </c>
      <c r="Q12" s="2">
        <f>'2017'!Q12+'2018'!Q12+'2019'!Q12+'2020'!Q12+'2021'!Q12+'2022'!Q12</f>
        <v>1807.3752000000002</v>
      </c>
      <c r="R12" s="2">
        <f t="shared" si="0"/>
        <v>6843.317500000002</v>
      </c>
      <c r="S12" s="32">
        <f t="shared" si="1"/>
        <v>0.004378835900437441</v>
      </c>
    </row>
    <row r="13" spans="1:19" ht="19.5" customHeight="1">
      <c r="A13" s="31" t="s">
        <v>15</v>
      </c>
      <c r="B13" s="2">
        <f>'2017'!B13+'2018'!B13+'2019'!B13+'2020'!B13+'2021'!B13+'2022'!B13</f>
        <v>0.15</v>
      </c>
      <c r="C13" s="2">
        <f>'2017'!C13+'2018'!C13+'2019'!C13+'2020'!C13+'2021'!C13+'2022'!C13</f>
        <v>2</v>
      </c>
      <c r="D13" s="2">
        <f>'2017'!D13+'2018'!D13+'2019'!D13+'2020'!D13+'2021'!D13+'2022'!D13</f>
        <v>0.012</v>
      </c>
      <c r="E13" s="2">
        <f>'2017'!E13+'2018'!E13+'2019'!E13+'2020'!E13+'2021'!E13+'2022'!E13</f>
        <v>26.62</v>
      </c>
      <c r="F13" s="2">
        <f>'2017'!F13+'2018'!F13+'2019'!F13+'2020'!F13+'2021'!F13+'2022'!F13</f>
        <v>245.53</v>
      </c>
      <c r="G13" s="2">
        <f>'2017'!G13+'2018'!G13+'2019'!G13+'2020'!G13+'2021'!G13+'2022'!G13</f>
        <v>1245.41</v>
      </c>
      <c r="H13" s="2">
        <f>'2017'!H13+'2018'!H13+'2019'!H13+'2020'!H13+'2021'!H13+'2022'!H13</f>
        <v>1317.95</v>
      </c>
      <c r="I13" s="2">
        <f>'2017'!I13+'2018'!I13+'2019'!I13+'2020'!I13+'2021'!I13+'2022'!I13</f>
        <v>89.56000000000002</v>
      </c>
      <c r="J13" s="2">
        <f>'2017'!J13+'2018'!J13+'2019'!J13+'2020'!J13+'2021'!J13+'2022'!J13</f>
        <v>282.5305</v>
      </c>
      <c r="K13" s="2">
        <f>'2017'!K13+'2018'!K13+'2019'!K13+'2020'!K13+'2021'!K13+'2022'!K13</f>
        <v>121.07310000000001</v>
      </c>
      <c r="L13" s="2">
        <f>'2017'!L13+'2018'!L13+'2019'!L13+'2020'!L13+'2021'!L13+'2022'!L13</f>
        <v>371.9323999999999</v>
      </c>
      <c r="M13" s="2">
        <f>'2017'!M13+'2018'!M13+'2019'!M13+'2020'!M13+'2021'!M13+'2022'!M13</f>
        <v>515.3149999999999</v>
      </c>
      <c r="N13" s="2">
        <f>'2017'!N13+'2018'!N13+'2019'!N13+'2020'!N13+'2021'!N13+'2022'!N13</f>
        <v>25.563000000000002</v>
      </c>
      <c r="O13" s="2">
        <f>'2017'!O13+'2018'!O13+'2019'!O13+'2020'!O13+'2021'!O13+'2022'!O13</f>
        <v>67.63</v>
      </c>
      <c r="P13" s="2">
        <f>'2017'!P13+'2018'!P13+'2019'!P13+'2020'!P13+'2021'!P13+'2022'!P13</f>
        <v>62.144999999999996</v>
      </c>
      <c r="Q13" s="2">
        <f>'2017'!Q13+'2018'!Q13+'2019'!Q13+'2020'!Q13+'2021'!Q13+'2022'!Q13</f>
        <v>1572.2561000000005</v>
      </c>
      <c r="R13" s="2">
        <f t="shared" si="0"/>
        <v>5945.677100000001</v>
      </c>
      <c r="S13" s="32">
        <f t="shared" si="1"/>
        <v>0.0038044624318378873</v>
      </c>
    </row>
    <row r="14" spans="1:19" ht="19.5" customHeight="1">
      <c r="A14" s="31" t="s">
        <v>16</v>
      </c>
      <c r="B14" s="2">
        <f>'2017'!B14+'2018'!B14+'2019'!B14+'2020'!B14+'2021'!B14+'2022'!B14</f>
        <v>0.912</v>
      </c>
      <c r="C14" s="2">
        <f>'2017'!C14+'2018'!C14+'2019'!C14+'2020'!C14+'2021'!C14+'2022'!C14</f>
        <v>5.099</v>
      </c>
      <c r="D14" s="2">
        <f>'2017'!D14+'2018'!D14+'2019'!D14+'2020'!D14+'2021'!D14+'2022'!D14</f>
        <v>15.072</v>
      </c>
      <c r="E14" s="2">
        <f>'2017'!E14+'2018'!E14+'2019'!E14+'2020'!E14+'2021'!E14+'2022'!E14</f>
        <v>31.016000000000005</v>
      </c>
      <c r="F14" s="2">
        <f>'2017'!F14+'2018'!F14+'2019'!F14+'2020'!F14+'2021'!F14+'2022'!F14</f>
        <v>702.41</v>
      </c>
      <c r="G14" s="2">
        <f>'2017'!G14+'2018'!G14+'2019'!G14+'2020'!G14+'2021'!G14+'2022'!G14</f>
        <v>9703.248</v>
      </c>
      <c r="H14" s="2">
        <f>'2017'!H14+'2018'!H14+'2019'!H14+'2020'!H14+'2021'!H14+'2022'!H14</f>
        <v>17455.695</v>
      </c>
      <c r="I14" s="2">
        <f>'2017'!I14+'2018'!I14+'2019'!I14+'2020'!I14+'2021'!I14+'2022'!I14</f>
        <v>8377.362000000001</v>
      </c>
      <c r="J14" s="2">
        <f>'2017'!J14+'2018'!J14+'2019'!J14+'2020'!J14+'2021'!J14+'2022'!J14</f>
        <v>1586.7263</v>
      </c>
      <c r="K14" s="2">
        <f>'2017'!K14+'2018'!K14+'2019'!K14+'2020'!K14+'2021'!K14+'2022'!K14</f>
        <v>787.8997999999999</v>
      </c>
      <c r="L14" s="2">
        <f>'2017'!L14+'2018'!L14+'2019'!L14+'2020'!L14+'2021'!L14+'2022'!L14</f>
        <v>979.5620999999996</v>
      </c>
      <c r="M14" s="2">
        <f>'2017'!M14+'2018'!M14+'2019'!M14+'2020'!M14+'2021'!M14+'2022'!M14</f>
        <v>2348.9118999999996</v>
      </c>
      <c r="N14" s="2">
        <f>'2017'!N14+'2018'!N14+'2019'!N14+'2020'!N14+'2021'!N14+'2022'!N14</f>
        <v>196.6315</v>
      </c>
      <c r="O14" s="2">
        <f>'2017'!O14+'2018'!O14+'2019'!O14+'2020'!O14+'2021'!O14+'2022'!O14</f>
        <v>113.45500000000001</v>
      </c>
      <c r="P14" s="2">
        <f>'2017'!P14+'2018'!P14+'2019'!P14+'2020'!P14+'2021'!P14+'2022'!P14</f>
        <v>6.1807</v>
      </c>
      <c r="Q14" s="2">
        <f>'2017'!Q14+'2018'!Q14+'2019'!Q14+'2020'!Q14+'2021'!Q14+'2022'!Q14</f>
        <v>30008.5762</v>
      </c>
      <c r="R14" s="2">
        <f t="shared" si="0"/>
        <v>72318.7575</v>
      </c>
      <c r="S14" s="32">
        <f t="shared" si="1"/>
        <v>0.04627462800257761</v>
      </c>
    </row>
    <row r="15" spans="1:19" ht="19.5" customHeight="1">
      <c r="A15" s="31" t="s">
        <v>17</v>
      </c>
      <c r="B15" s="2">
        <f>'2017'!B15+'2018'!B15+'2019'!B15+'2020'!B15+'2021'!B15+'2022'!B15</f>
        <v>23.169999999999998</v>
      </c>
      <c r="C15" s="2">
        <f>'2017'!C15+'2018'!C15+'2019'!C15+'2020'!C15+'2021'!C15+'2022'!C15</f>
        <v>0</v>
      </c>
      <c r="D15" s="2">
        <f>'2017'!D15+'2018'!D15+'2019'!D15+'2020'!D15+'2021'!D15+'2022'!D15</f>
        <v>50.115</v>
      </c>
      <c r="E15" s="2">
        <f>'2017'!E15+'2018'!E15+'2019'!E15+'2020'!E15+'2021'!E15+'2022'!E15</f>
        <v>41.381</v>
      </c>
      <c r="F15" s="2">
        <f>'2017'!F15+'2018'!F15+'2019'!F15+'2020'!F15+'2021'!F15+'2022'!F15</f>
        <v>291.475</v>
      </c>
      <c r="G15" s="2">
        <f>'2017'!G15+'2018'!G15+'2019'!G15+'2020'!G15+'2021'!G15+'2022'!G15</f>
        <v>11839.081000000002</v>
      </c>
      <c r="H15" s="2">
        <f>'2017'!H15+'2018'!H15+'2019'!H15+'2020'!H15+'2021'!H15+'2022'!H15</f>
        <v>10549.400000000003</v>
      </c>
      <c r="I15" s="2">
        <f>'2017'!I15+'2018'!I15+'2019'!I15+'2020'!I15+'2021'!I15+'2022'!I15</f>
        <v>17709.514000000003</v>
      </c>
      <c r="J15" s="2">
        <f>'2017'!J15+'2018'!J15+'2019'!J15+'2020'!J15+'2021'!J15+'2022'!J15</f>
        <v>10312.187</v>
      </c>
      <c r="K15" s="2">
        <f>'2017'!K15+'2018'!K15+'2019'!K15+'2020'!K15+'2021'!K15+'2022'!K15</f>
        <v>4357.9419</v>
      </c>
      <c r="L15" s="2">
        <f>'2017'!L15+'2018'!L15+'2019'!L15+'2020'!L15+'2021'!L15+'2022'!L15</f>
        <v>3897.4446999999964</v>
      </c>
      <c r="M15" s="2">
        <f>'2017'!M15+'2018'!M15+'2019'!M15+'2020'!M15+'2021'!M15+'2022'!M15</f>
        <v>22591.91039999998</v>
      </c>
      <c r="N15" s="2">
        <f>'2017'!N15+'2018'!N15+'2019'!N15+'2020'!N15+'2021'!N15+'2022'!N15</f>
        <v>107.0155</v>
      </c>
      <c r="O15" s="2">
        <f>'2017'!O15+'2018'!O15+'2019'!O15+'2020'!O15+'2021'!O15+'2022'!O15</f>
        <v>231.9581</v>
      </c>
      <c r="P15" s="2">
        <f>'2017'!P15+'2018'!P15+'2019'!P15+'2020'!P15+'2021'!P15+'2022'!P15</f>
        <v>40.414</v>
      </c>
      <c r="Q15" s="2">
        <f>'2017'!Q15+'2018'!Q15+'2019'!Q15+'2020'!Q15+'2021'!Q15+'2022'!Q15</f>
        <v>39958.8059</v>
      </c>
      <c r="R15" s="2">
        <f t="shared" si="0"/>
        <v>122001.81349999999</v>
      </c>
      <c r="S15" s="32">
        <f t="shared" si="1"/>
        <v>0.07806534197372446</v>
      </c>
    </row>
    <row r="16" spans="1:19" ht="19.5" customHeight="1">
      <c r="A16" s="31" t="s">
        <v>18</v>
      </c>
      <c r="B16" s="2">
        <f>'2017'!B16+'2018'!B16+'2019'!B16+'2020'!B16+'2021'!B16+'2022'!B16</f>
        <v>3.84</v>
      </c>
      <c r="C16" s="2">
        <f>'2017'!C16+'2018'!C16+'2019'!C16+'2020'!C16+'2021'!C16+'2022'!C16</f>
        <v>2.5</v>
      </c>
      <c r="D16" s="2">
        <f>'2017'!D16+'2018'!D16+'2019'!D16+'2020'!D16+'2021'!D16+'2022'!D16</f>
        <v>0.3</v>
      </c>
      <c r="E16" s="2">
        <f>'2017'!E16+'2018'!E16+'2019'!E16+'2020'!E16+'2021'!E16+'2022'!E16</f>
        <v>31.71</v>
      </c>
      <c r="F16" s="2">
        <f>'2017'!F16+'2018'!F16+'2019'!F16+'2020'!F16+'2021'!F16+'2022'!F16</f>
        <v>3677.9799999999996</v>
      </c>
      <c r="G16" s="2">
        <f>'2017'!G16+'2018'!G16+'2019'!G16+'2020'!G16+'2021'!G16+'2022'!G16</f>
        <v>21617.070000000007</v>
      </c>
      <c r="H16" s="2">
        <f>'2017'!H16+'2018'!H16+'2019'!H16+'2020'!H16+'2021'!H16+'2022'!H16</f>
        <v>33483.76999999999</v>
      </c>
      <c r="I16" s="2">
        <f>'2017'!I16+'2018'!I16+'2019'!I16+'2020'!I16+'2021'!I16+'2022'!I16</f>
        <v>89483.728</v>
      </c>
      <c r="J16" s="2">
        <f>'2017'!J16+'2018'!J16+'2019'!J16+'2020'!J16+'2021'!J16+'2022'!J16</f>
        <v>248097.93860000002</v>
      </c>
      <c r="K16" s="2">
        <f>'2017'!K16+'2018'!K16+'2019'!K16+'2020'!K16+'2021'!K16+'2022'!K16</f>
        <v>120338.22909999984</v>
      </c>
      <c r="L16" s="2">
        <f>'2017'!L16+'2018'!L16+'2019'!L16+'2020'!L16+'2021'!L16+'2022'!L16</f>
        <v>27792.734900000025</v>
      </c>
      <c r="M16" s="2">
        <f>'2017'!M16+'2018'!M16+'2019'!M16+'2020'!M16+'2021'!M16+'2022'!M16</f>
        <v>20006.76550000001</v>
      </c>
      <c r="N16" s="2">
        <f>'2017'!N16+'2018'!N16+'2019'!N16+'2020'!N16+'2021'!N16+'2022'!N16</f>
        <v>560.4589000000001</v>
      </c>
      <c r="O16" s="2">
        <f>'2017'!O16+'2018'!O16+'2019'!O16+'2020'!O16+'2021'!O16+'2022'!O16</f>
        <v>358.74199999999996</v>
      </c>
      <c r="P16" s="2">
        <f>'2017'!P16+'2018'!P16+'2019'!P16+'2020'!P16+'2021'!P16+'2022'!P16</f>
        <v>102.93899999999998</v>
      </c>
      <c r="Q16" s="2">
        <f>'2017'!Q16+'2018'!Q16+'2019'!Q16+'2020'!Q16+'2021'!Q16+'2022'!Q16</f>
        <v>508252.5341999999</v>
      </c>
      <c r="R16" s="2">
        <f t="shared" si="0"/>
        <v>1073811.2401999997</v>
      </c>
      <c r="S16" s="32">
        <f t="shared" si="1"/>
        <v>0.687099964144731</v>
      </c>
    </row>
    <row r="17" spans="1:19" ht="19.5" customHeight="1">
      <c r="A17" s="31" t="s">
        <v>19</v>
      </c>
      <c r="B17" s="2">
        <f>'2017'!B17+'2018'!B17+'2019'!B17+'2020'!B17+'2021'!B17+'2022'!B17</f>
        <v>0.954</v>
      </c>
      <c r="C17" s="2">
        <f>'2017'!C17+'2018'!C17+'2019'!C17+'2020'!C17+'2021'!C17+'2022'!C17</f>
        <v>0</v>
      </c>
      <c r="D17" s="2">
        <f>'2017'!D17+'2018'!D17+'2019'!D17+'2020'!D17+'2021'!D17+'2022'!D17</f>
        <v>0.15</v>
      </c>
      <c r="E17" s="2">
        <f>'2017'!E17+'2018'!E17+'2019'!E17+'2020'!E17+'2021'!E17+'2022'!E17</f>
        <v>25.574999999999996</v>
      </c>
      <c r="F17" s="2">
        <f>'2017'!F17+'2018'!F17+'2019'!F17+'2020'!F17+'2021'!F17+'2022'!F17</f>
        <v>873.2700000000001</v>
      </c>
      <c r="G17" s="2">
        <f>'2017'!G17+'2018'!G17+'2019'!G17+'2020'!G17+'2021'!G17+'2022'!G17</f>
        <v>3494.489999999999</v>
      </c>
      <c r="H17" s="2">
        <f>'2017'!H17+'2018'!H17+'2019'!H17+'2020'!H17+'2021'!H17+'2022'!H17</f>
        <v>2359.0359999999996</v>
      </c>
      <c r="I17" s="2">
        <f>'2017'!I17+'2018'!I17+'2019'!I17+'2020'!I17+'2021'!I17+'2022'!I17</f>
        <v>4756.777999999999</v>
      </c>
      <c r="J17" s="2">
        <f>'2017'!J17+'2018'!J17+'2019'!J17+'2020'!J17+'2021'!J17+'2022'!J17</f>
        <v>26856.181499999973</v>
      </c>
      <c r="K17" s="2">
        <f>'2017'!K17+'2018'!K17+'2019'!K17+'2020'!K17+'2021'!K17+'2022'!K17</f>
        <v>9362.691799999997</v>
      </c>
      <c r="L17" s="2">
        <f>'2017'!L17+'2018'!L17+'2019'!L17+'2020'!L17+'2021'!L17+'2022'!L17</f>
        <v>31085.16090000006</v>
      </c>
      <c r="M17" s="2">
        <f>'2017'!M17+'2018'!M17+'2019'!M17+'2020'!M17+'2021'!M17+'2022'!M17</f>
        <v>81542.33350000002</v>
      </c>
      <c r="N17" s="2">
        <f>'2017'!N17+'2018'!N17+'2019'!N17+'2020'!N17+'2021'!N17+'2022'!N17</f>
        <v>1400.0824</v>
      </c>
      <c r="O17" s="2">
        <f>'2017'!O17+'2018'!O17+'2019'!O17+'2020'!O17+'2021'!O17+'2022'!O17</f>
        <v>2004.2495999999996</v>
      </c>
      <c r="P17" s="2">
        <f>'2017'!P17+'2018'!P17+'2019'!P17+'2020'!P17+'2021'!P17+'2022'!P17</f>
        <v>15368.761500000002</v>
      </c>
      <c r="Q17" s="2">
        <f>'2017'!Q17+'2018'!Q17+'2019'!Q17+'2020'!Q17+'2021'!Q17+'2022'!Q17</f>
        <v>18202.238800000003</v>
      </c>
      <c r="R17" s="2">
        <f t="shared" si="0"/>
        <v>197331.95300000007</v>
      </c>
      <c r="S17" s="32">
        <f t="shared" si="1"/>
        <v>0.1262668640027054</v>
      </c>
    </row>
    <row r="18" spans="1:19" ht="19.5" customHeight="1">
      <c r="A18" s="31" t="s">
        <v>20</v>
      </c>
      <c r="B18" s="2">
        <f>'2017'!B18+'2018'!B18+'2019'!B18+'2020'!B18+'2021'!B18+'2022'!B18</f>
        <v>8.05</v>
      </c>
      <c r="C18" s="2">
        <f>'2017'!C18+'2018'!C18+'2019'!C18+'2020'!C18+'2021'!C18+'2022'!C18</f>
        <v>0</v>
      </c>
      <c r="D18" s="2">
        <f>'2017'!D18+'2018'!D18+'2019'!D18+'2020'!D18+'2021'!D18+'2022'!D18</f>
        <v>0</v>
      </c>
      <c r="E18" s="2">
        <f>'2017'!E18+'2018'!E18+'2019'!E18+'2020'!E18+'2021'!E18+'2022'!E18</f>
        <v>3.0275</v>
      </c>
      <c r="F18" s="2">
        <f>'2017'!F18+'2018'!F18+'2019'!F18+'2020'!F18+'2021'!F18+'2022'!F18</f>
        <v>157.61999999999998</v>
      </c>
      <c r="G18" s="2">
        <f>'2017'!G18+'2018'!G18+'2019'!G18+'2020'!G18+'2021'!G18+'2022'!G18</f>
        <v>2770.3750000000005</v>
      </c>
      <c r="H18" s="2">
        <f>'2017'!H18+'2018'!H18+'2019'!H18+'2020'!H18+'2021'!H18+'2022'!H18</f>
        <v>821.7999999999998</v>
      </c>
      <c r="I18" s="2">
        <f>'2017'!I18+'2018'!I18+'2019'!I18+'2020'!I18+'2021'!I18+'2022'!I18</f>
        <v>3575.0636</v>
      </c>
      <c r="J18" s="2">
        <f>'2017'!J18+'2018'!J18+'2019'!J18+'2020'!J18+'2021'!J18+'2022'!J18</f>
        <v>4808.3689</v>
      </c>
      <c r="K18" s="2">
        <f>'2017'!K18+'2018'!K18+'2019'!K18+'2020'!K18+'2021'!K18+'2022'!K18</f>
        <v>7128.399200000001</v>
      </c>
      <c r="L18" s="2">
        <f>'2017'!L18+'2018'!L18+'2019'!L18+'2020'!L18+'2021'!L18+'2022'!L18</f>
        <v>11827.676500000009</v>
      </c>
      <c r="M18" s="2">
        <f>'2017'!M18+'2018'!M18+'2019'!M18+'2020'!M18+'2021'!M18+'2022'!M18</f>
        <v>23653.4093</v>
      </c>
      <c r="N18" s="2">
        <f>'2017'!N18+'2018'!N18+'2019'!N18+'2020'!N18+'2021'!N18+'2022'!N18</f>
        <v>244.8537</v>
      </c>
      <c r="O18" s="2">
        <f>'2017'!O18+'2018'!O18+'2019'!O18+'2020'!O18+'2021'!O18+'2022'!O18</f>
        <v>252.9901</v>
      </c>
      <c r="P18" s="2">
        <f>'2017'!P18+'2018'!P18+'2019'!P18+'2020'!P18+'2021'!P18+'2022'!P18</f>
        <v>24.239</v>
      </c>
      <c r="Q18" s="2">
        <f>'2017'!Q18+'2018'!Q18+'2019'!Q18+'2020'!Q18+'2021'!Q18+'2022'!Q18</f>
        <v>9817.111699999996</v>
      </c>
      <c r="R18" s="2">
        <f t="shared" si="0"/>
        <v>65092.984500000006</v>
      </c>
      <c r="S18" s="32">
        <f t="shared" si="1"/>
        <v>0.04165107017104173</v>
      </c>
    </row>
    <row r="19" spans="1:19" ht="19.5" customHeight="1">
      <c r="A19" s="31" t="s">
        <v>21</v>
      </c>
      <c r="B19" s="2">
        <f>'2017'!B19+'2018'!B19+'2019'!B19+'2020'!B19+'2021'!B19+'2022'!B19</f>
        <v>0</v>
      </c>
      <c r="C19" s="2">
        <f>'2017'!C19+'2018'!C19+'2019'!C19+'2020'!C19+'2021'!C19+'2022'!C19</f>
        <v>5.7</v>
      </c>
      <c r="D19" s="2">
        <f>'2017'!D19+'2018'!D19+'2019'!D19+'2020'!D19+'2021'!D19+'2022'!D19</f>
        <v>0.5</v>
      </c>
      <c r="E19" s="2">
        <f>'2017'!E19+'2018'!E19+'2019'!E19+'2020'!E19+'2021'!E19+'2022'!E19</f>
        <v>14.515</v>
      </c>
      <c r="F19" s="2">
        <f>'2017'!F19+'2018'!F19+'2019'!F19+'2020'!F19+'2021'!F19+'2022'!F19</f>
        <v>177.08</v>
      </c>
      <c r="G19" s="2">
        <f>'2017'!G19+'2018'!G19+'2019'!G19+'2020'!G19+'2021'!G19+'2022'!G19</f>
        <v>391.95999999999987</v>
      </c>
      <c r="H19" s="2">
        <f>'2017'!H19+'2018'!H19+'2019'!H19+'2020'!H19+'2021'!H19+'2022'!H19</f>
        <v>178.92000000000002</v>
      </c>
      <c r="I19" s="2">
        <f>'2017'!I19+'2018'!I19+'2019'!I19+'2020'!I19+'2021'!I19+'2022'!I19</f>
        <v>417.0974999999999</v>
      </c>
      <c r="J19" s="2">
        <f>'2017'!J19+'2018'!J19+'2019'!J19+'2020'!J19+'2021'!J19+'2022'!J19</f>
        <v>2598.616899999999</v>
      </c>
      <c r="K19" s="2">
        <f>'2017'!K19+'2018'!K19+'2019'!K19+'2020'!K19+'2021'!K19+'2022'!K19</f>
        <v>1727.6938000000007</v>
      </c>
      <c r="L19" s="2">
        <f>'2017'!L19+'2018'!L19+'2019'!L19+'2020'!L19+'2021'!L19+'2022'!L19</f>
        <v>2200.9898999999996</v>
      </c>
      <c r="M19" s="2">
        <f>'2017'!M19+'2018'!M19+'2019'!M19+'2020'!M19+'2021'!M19+'2022'!M19</f>
        <v>3832.295</v>
      </c>
      <c r="N19" s="2">
        <f>'2017'!N19+'2018'!N19+'2019'!N19+'2020'!N19+'2021'!N19+'2022'!N19</f>
        <v>35.67</v>
      </c>
      <c r="O19" s="2">
        <f>'2017'!O19+'2018'!O19+'2019'!O19+'2020'!O19+'2021'!O19+'2022'!O19</f>
        <v>44.18</v>
      </c>
      <c r="P19" s="2">
        <f>'2017'!P19+'2018'!P19+'2019'!P19+'2020'!P19+'2021'!P19+'2022'!P19</f>
        <v>0.133</v>
      </c>
      <c r="Q19" s="2">
        <f>'2017'!Q19+'2018'!Q19+'2019'!Q19+'2020'!Q19+'2021'!Q19+'2022'!Q19</f>
        <v>1042.5518</v>
      </c>
      <c r="R19" s="2">
        <f t="shared" si="0"/>
        <v>12667.9029</v>
      </c>
      <c r="S19" s="32">
        <f t="shared" si="1"/>
        <v>0.008105815344936948</v>
      </c>
    </row>
    <row r="20" spans="1:19" ht="19.5" customHeight="1">
      <c r="A20" s="31" t="s">
        <v>22</v>
      </c>
      <c r="B20" s="2">
        <f>'2017'!B20+'2018'!B20+'2019'!B20+'2020'!B20+'2021'!B20+'2022'!B20</f>
        <v>18</v>
      </c>
      <c r="C20" s="2">
        <f>'2017'!C20+'2018'!C20+'2019'!C20+'2020'!C20+'2021'!C20+'2022'!C20</f>
        <v>16.1</v>
      </c>
      <c r="D20" s="2">
        <f>'2017'!D20+'2018'!D20+'2019'!D20+'2020'!D20+'2021'!D20+'2022'!D20</f>
        <v>7.08</v>
      </c>
      <c r="E20" s="2">
        <f>'2017'!E20+'2018'!E20+'2019'!E20+'2020'!E20+'2021'!E20+'2022'!E20</f>
        <v>0.06</v>
      </c>
      <c r="F20" s="2">
        <f>'2017'!F20+'2018'!F20+'2019'!F20+'2020'!F20+'2021'!F20+'2022'!F20</f>
        <v>2.8</v>
      </c>
      <c r="G20" s="2">
        <f>'2017'!G20+'2018'!G20+'2019'!G20+'2020'!G20+'2021'!G20+'2022'!G20</f>
        <v>2039.3899999999992</v>
      </c>
      <c r="H20" s="2">
        <f>'2017'!H20+'2018'!H20+'2019'!H20+'2020'!H20+'2021'!H20+'2022'!H20</f>
        <v>140.01999999999998</v>
      </c>
      <c r="I20" s="2">
        <f>'2017'!I20+'2018'!I20+'2019'!I20+'2020'!I20+'2021'!I20+'2022'!I20</f>
        <v>60.324999999999996</v>
      </c>
      <c r="J20" s="2">
        <f>'2017'!J20+'2018'!J20+'2019'!J20+'2020'!J20+'2021'!J20+'2022'!J20</f>
        <v>291.392</v>
      </c>
      <c r="K20" s="2">
        <f>'2017'!K20+'2018'!K20+'2019'!K20+'2020'!K20+'2021'!K20+'2022'!K20</f>
        <v>60.44500000000001</v>
      </c>
      <c r="L20" s="2">
        <f>'2017'!L20+'2018'!L20+'2019'!L20+'2020'!L20+'2021'!L20+'2022'!L20</f>
        <v>65.0629</v>
      </c>
      <c r="M20" s="2">
        <f>'2017'!M20+'2018'!M20+'2019'!M20+'2020'!M20+'2021'!M20+'2022'!M20</f>
        <v>82.94999999999999</v>
      </c>
      <c r="N20" s="2">
        <f>'2017'!N20+'2018'!N20+'2019'!N20+'2020'!N20+'2021'!N20+'2022'!N20</f>
        <v>1.6</v>
      </c>
      <c r="O20" s="2">
        <f>'2017'!O20+'2018'!O20+'2019'!O20+'2020'!O20+'2021'!O20+'2022'!O20</f>
        <v>2.04</v>
      </c>
      <c r="P20" s="2">
        <f>'2017'!P20+'2018'!P20+'2019'!P20+'2020'!P20+'2021'!P20+'2022'!P20</f>
        <v>0</v>
      </c>
      <c r="Q20" s="2">
        <f>'2017'!Q20+'2018'!Q20+'2019'!Q20+'2020'!Q20+'2021'!Q20+'2022'!Q20</f>
        <v>308.196</v>
      </c>
      <c r="R20" s="2">
        <f t="shared" si="0"/>
        <v>3095.4608999999987</v>
      </c>
      <c r="S20" s="32">
        <f t="shared" si="1"/>
        <v>0.0019806936207943564</v>
      </c>
    </row>
    <row r="21" spans="1:19" ht="19.5" customHeight="1">
      <c r="A21" s="33" t="s">
        <v>23</v>
      </c>
      <c r="B21" s="34">
        <f>'2017'!B21+'2018'!B21+'2019'!B21+'2020'!B21+'2021'!B21+'2022'!B21</f>
        <v>4.79</v>
      </c>
      <c r="C21" s="34">
        <f>'2017'!C21+'2018'!C21+'2019'!C21+'2020'!C21+'2021'!C21+'2022'!C21</f>
        <v>1.1</v>
      </c>
      <c r="D21" s="34">
        <f>'2017'!D21+'2018'!D21+'2019'!D21+'2020'!D21+'2021'!D21+'2022'!D21</f>
        <v>0</v>
      </c>
      <c r="E21" s="34">
        <f>'2017'!E21+'2018'!E21+'2019'!E21+'2020'!E21+'2021'!E21+'2022'!E21</f>
        <v>12</v>
      </c>
      <c r="F21" s="34">
        <f>'2017'!F21+'2018'!F21+'2019'!F21+'2020'!F21+'2021'!F21+'2022'!F21</f>
        <v>1.5</v>
      </c>
      <c r="G21" s="34">
        <f>'2017'!G21+'2018'!G21+'2019'!G21+'2020'!G21+'2021'!G21+'2022'!G21</f>
        <v>145.07999999999998</v>
      </c>
      <c r="H21" s="34">
        <f>'2017'!H21+'2018'!H21+'2019'!H21+'2020'!H21+'2021'!H21+'2022'!H21</f>
        <v>14.539999999999997</v>
      </c>
      <c r="I21" s="34">
        <f>'2017'!I21+'2018'!I21+'2019'!I21+'2020'!I21+'2021'!I21+'2022'!I21</f>
        <v>13.5</v>
      </c>
      <c r="J21" s="34">
        <f>'2017'!J21+'2018'!J21+'2019'!J21+'2020'!J21+'2021'!J21+'2022'!J21</f>
        <v>66.36500000000001</v>
      </c>
      <c r="K21" s="34">
        <f>'2017'!K21+'2018'!K21+'2019'!K21+'2020'!K21+'2021'!K21+'2022'!K21</f>
        <v>0.4436</v>
      </c>
      <c r="L21" s="34">
        <f>'2017'!L21+'2018'!L21+'2019'!L21+'2020'!L21+'2021'!L21+'2022'!L21</f>
        <v>0</v>
      </c>
      <c r="M21" s="34">
        <f>'2017'!M21+'2018'!M21+'2019'!M21+'2020'!M21+'2021'!M21+'2022'!M21</f>
        <v>0.9199999999999999</v>
      </c>
      <c r="N21" s="34">
        <f>'2017'!N21+'2018'!N21+'2019'!N21+'2020'!N21+'2021'!N21+'2022'!N21</f>
        <v>0</v>
      </c>
      <c r="O21" s="34">
        <f>'2017'!O21+'2018'!O21+'2019'!O21+'2020'!O21+'2021'!O21+'2022'!O21</f>
        <v>0.01</v>
      </c>
      <c r="P21" s="34">
        <f>'2017'!P21+'2018'!P21+'2019'!P21+'2020'!P21+'2021'!P21+'2022'!P21</f>
        <v>26</v>
      </c>
      <c r="Q21" s="34">
        <f>'2017'!Q21+'2018'!Q21+'2019'!Q21+'2020'!Q21+'2021'!Q21+'2022'!Q21</f>
        <v>86.7036</v>
      </c>
      <c r="R21" s="34">
        <f t="shared" si="0"/>
        <v>372.9522</v>
      </c>
      <c r="S21" s="37">
        <f t="shared" si="1"/>
        <v>0.00023864105128939644</v>
      </c>
    </row>
    <row r="22" spans="1:19" ht="19.5" customHeight="1">
      <c r="A22" s="56" t="s">
        <v>0</v>
      </c>
      <c r="B22" s="57">
        <f>SUM(B10:B21)</f>
        <v>88.933</v>
      </c>
      <c r="C22" s="57">
        <f>SUM(C10:C21)</f>
        <v>38.11600000000001</v>
      </c>
      <c r="D22" s="57">
        <f>SUM(D10:D21)</f>
        <v>73.46300000000001</v>
      </c>
      <c r="E22" s="57">
        <f>SUM(E10:E21)</f>
        <v>235.11450000000002</v>
      </c>
      <c r="F22" s="57">
        <f aca="true" t="shared" si="2" ref="F22:P22">SUM(F10:F21)</f>
        <v>7504.365</v>
      </c>
      <c r="G22" s="57">
        <f t="shared" si="2"/>
        <v>55636.603</v>
      </c>
      <c r="H22" s="57">
        <f>SUM(H10:H21)</f>
        <v>67072.73099999999</v>
      </c>
      <c r="I22" s="57">
        <f>SUM(I10:I21)</f>
        <v>124618.0681</v>
      </c>
      <c r="J22" s="57">
        <f>SUM(J10:J21)</f>
        <v>295470.4177</v>
      </c>
      <c r="K22" s="57">
        <f>SUM(K10:K21)</f>
        <v>144153.85989999986</v>
      </c>
      <c r="L22" s="57">
        <f t="shared" si="2"/>
        <v>78515.3694000001</v>
      </c>
      <c r="M22" s="57">
        <f t="shared" si="2"/>
        <v>154766.84060000005</v>
      </c>
      <c r="N22" s="57">
        <f>SUM(N10:N21)</f>
        <v>2579.295</v>
      </c>
      <c r="O22" s="57">
        <f t="shared" si="2"/>
        <v>3086.4997999999996</v>
      </c>
      <c r="P22" s="57">
        <f t="shared" si="2"/>
        <v>17641.408200000005</v>
      </c>
      <c r="Q22" s="57">
        <f>SUM(Q10:Q21)</f>
        <v>611335.5308999999</v>
      </c>
      <c r="R22" s="57">
        <f>SUM(R10:R21)</f>
        <v>1562816.6150999998</v>
      </c>
      <c r="S22" s="58">
        <f>SUM(S10:S21)</f>
        <v>0.9999999999999999</v>
      </c>
    </row>
    <row r="26" spans="1:17" ht="15">
      <c r="A26" s="18" t="s">
        <v>25</v>
      </c>
      <c r="B26" s="18"/>
      <c r="C26" s="18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8" t="s">
        <v>108</v>
      </c>
      <c r="B27" s="18"/>
      <c r="C27" s="18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8" t="s">
        <v>142</v>
      </c>
      <c r="B28" s="18"/>
      <c r="C28" s="18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5.75">
      <c r="A30" s="124" t="s">
        <v>83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12.75">
      <c r="A31" s="125" t="s">
        <v>151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3" spans="1:19" ht="19.5" customHeight="1">
      <c r="A33" s="122" t="s">
        <v>24</v>
      </c>
      <c r="B33" s="130" t="s">
        <v>80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26" t="s">
        <v>0</v>
      </c>
      <c r="S33" s="128" t="s">
        <v>34</v>
      </c>
    </row>
    <row r="34" spans="1:19" ht="19.5" customHeight="1">
      <c r="A34" s="123"/>
      <c r="B34" s="81" t="s">
        <v>125</v>
      </c>
      <c r="C34" s="81" t="s">
        <v>126</v>
      </c>
      <c r="D34" s="81" t="s">
        <v>127</v>
      </c>
      <c r="E34" s="25" t="s">
        <v>1</v>
      </c>
      <c r="F34" s="25" t="s">
        <v>2</v>
      </c>
      <c r="G34" s="25" t="s">
        <v>3</v>
      </c>
      <c r="H34" s="25" t="s">
        <v>4</v>
      </c>
      <c r="I34" s="25" t="s">
        <v>5</v>
      </c>
      <c r="J34" s="25" t="s">
        <v>6</v>
      </c>
      <c r="K34" s="25" t="s">
        <v>135</v>
      </c>
      <c r="L34" s="25" t="s">
        <v>7</v>
      </c>
      <c r="M34" s="25" t="s">
        <v>8</v>
      </c>
      <c r="N34" s="25" t="s">
        <v>51</v>
      </c>
      <c r="O34" s="25" t="s">
        <v>9</v>
      </c>
      <c r="P34" s="25" t="s">
        <v>10</v>
      </c>
      <c r="Q34" s="25" t="s">
        <v>11</v>
      </c>
      <c r="R34" s="127"/>
      <c r="S34" s="129"/>
    </row>
    <row r="35" spans="1:19" ht="19.5" customHeight="1">
      <c r="A35" s="26" t="s">
        <v>12</v>
      </c>
      <c r="B35" s="27">
        <f>+B10/6</f>
        <v>0.08333333333333333</v>
      </c>
      <c r="C35" s="27">
        <f>+C10/6</f>
        <v>0.25</v>
      </c>
      <c r="D35" s="27">
        <f>+D10/6</f>
        <v>0</v>
      </c>
      <c r="E35" s="27">
        <f aca="true" t="shared" si="3" ref="E35:J35">+E10/38</f>
        <v>0.007894736842105265</v>
      </c>
      <c r="F35" s="27">
        <f t="shared" si="3"/>
        <v>0.39473684210526316</v>
      </c>
      <c r="G35" s="27">
        <f t="shared" si="3"/>
        <v>10.647631578947369</v>
      </c>
      <c r="H35" s="27">
        <f t="shared" si="3"/>
        <v>0.12105263157894736</v>
      </c>
      <c r="I35" s="27">
        <f t="shared" si="3"/>
        <v>1.1078947368421055</v>
      </c>
      <c r="J35" s="27">
        <f t="shared" si="3"/>
        <v>3.630526315789474</v>
      </c>
      <c r="K35" s="27">
        <f>K10/4</f>
        <v>1.5912499999999996</v>
      </c>
      <c r="L35" s="27">
        <f aca="true" t="shared" si="4" ref="L35:Q35">+L10/38</f>
        <v>0.0002631578947368421</v>
      </c>
      <c r="M35" s="27">
        <f t="shared" si="4"/>
        <v>0.023947368421052634</v>
      </c>
      <c r="N35" s="27">
        <f t="shared" si="4"/>
        <v>0</v>
      </c>
      <c r="O35" s="27">
        <f t="shared" si="4"/>
        <v>0.045</v>
      </c>
      <c r="P35" s="27">
        <f t="shared" si="4"/>
        <v>44.17842105263158</v>
      </c>
      <c r="Q35" s="27">
        <f t="shared" si="4"/>
        <v>3.2100000000000004</v>
      </c>
      <c r="R35" s="28">
        <f>SUM(B35:Q35)</f>
        <v>65.29195175438596</v>
      </c>
      <c r="S35" s="30">
        <f>+R35/$R$47</f>
        <v>0.0008895380978788462</v>
      </c>
    </row>
    <row r="36" spans="1:19" ht="19.5" customHeight="1">
      <c r="A36" s="31" t="s">
        <v>13</v>
      </c>
      <c r="B36" s="2">
        <f aca="true" t="shared" si="5" ref="B36:D46">+B11/6</f>
        <v>1.71</v>
      </c>
      <c r="C36" s="2">
        <f t="shared" si="5"/>
        <v>0.036166666666666666</v>
      </c>
      <c r="D36" s="2">
        <f t="shared" si="5"/>
        <v>0.020166666666666666</v>
      </c>
      <c r="E36" s="2">
        <f aca="true" t="shared" si="6" ref="E36:J46">+E11/38</f>
        <v>0.8694736842105263</v>
      </c>
      <c r="F36" s="2">
        <f t="shared" si="6"/>
        <v>1.6163157894736842</v>
      </c>
      <c r="G36" s="2">
        <f t="shared" si="6"/>
        <v>11.647368421052631</v>
      </c>
      <c r="H36" s="2">
        <f t="shared" si="6"/>
        <v>1.0560526315789474</v>
      </c>
      <c r="I36" s="2">
        <f t="shared" si="6"/>
        <v>0.5039473684210526</v>
      </c>
      <c r="J36" s="2">
        <f t="shared" si="6"/>
        <v>2.340789473684211</v>
      </c>
      <c r="K36" s="2">
        <f aca="true" t="shared" si="7" ref="K36:K46">K11/4</f>
        <v>3.9408499999999997</v>
      </c>
      <c r="L36" s="2">
        <f aca="true" t="shared" si="8" ref="L36:Q46">+L11/38</f>
        <v>0.13894736842105262</v>
      </c>
      <c r="M36" s="2">
        <f t="shared" si="8"/>
        <v>0.13921052631578948</v>
      </c>
      <c r="N36" s="2">
        <f t="shared" si="8"/>
        <v>0</v>
      </c>
      <c r="O36" s="2">
        <f t="shared" si="8"/>
        <v>0.026842105263157896</v>
      </c>
      <c r="P36" s="2">
        <f t="shared" si="8"/>
        <v>0.9944210526315791</v>
      </c>
      <c r="Q36" s="2">
        <f t="shared" si="8"/>
        <v>4.136878947368421</v>
      </c>
      <c r="R36" s="3">
        <f aca="true" t="shared" si="9" ref="R36:R46">SUM(B36:Q36)</f>
        <v>29.17743070175439</v>
      </c>
      <c r="S36" s="32">
        <f aca="true" t="shared" si="10" ref="S36:S46">+R36/$R$47</f>
        <v>0.00039751356040121697</v>
      </c>
    </row>
    <row r="37" spans="1:19" ht="19.5" customHeight="1">
      <c r="A37" s="31" t="s">
        <v>14</v>
      </c>
      <c r="B37" s="2">
        <f t="shared" si="5"/>
        <v>3.051166666666667</v>
      </c>
      <c r="C37" s="2">
        <f t="shared" si="5"/>
        <v>0.65</v>
      </c>
      <c r="D37" s="2">
        <f t="shared" si="5"/>
        <v>0.01883333333333333</v>
      </c>
      <c r="E37" s="2">
        <f t="shared" si="6"/>
        <v>0.41763157894736846</v>
      </c>
      <c r="F37" s="2">
        <f t="shared" si="6"/>
        <v>34.16526315789474</v>
      </c>
      <c r="G37" s="2">
        <f t="shared" si="6"/>
        <v>40.61286842105264</v>
      </c>
      <c r="H37" s="2">
        <f t="shared" si="6"/>
        <v>18.601842105263156</v>
      </c>
      <c r="I37" s="2">
        <f t="shared" si="6"/>
        <v>1.9444736842105264</v>
      </c>
      <c r="J37" s="2">
        <f t="shared" si="6"/>
        <v>9.031605263157894</v>
      </c>
      <c r="K37" s="2">
        <f t="shared" si="7"/>
        <v>61.72855000000002</v>
      </c>
      <c r="L37" s="2">
        <f t="shared" si="8"/>
        <v>7.618818421052634</v>
      </c>
      <c r="M37" s="2">
        <f t="shared" si="8"/>
        <v>4.890263157894736</v>
      </c>
      <c r="N37" s="2">
        <f t="shared" si="8"/>
        <v>0.19526315789473683</v>
      </c>
      <c r="O37" s="2">
        <f t="shared" si="8"/>
        <v>0.22407894736842107</v>
      </c>
      <c r="P37" s="2">
        <f t="shared" si="8"/>
        <v>7.7375789473684184</v>
      </c>
      <c r="Q37" s="2">
        <f t="shared" si="8"/>
        <v>47.5625052631579</v>
      </c>
      <c r="R37" s="3">
        <f t="shared" si="9"/>
        <v>238.45074210526317</v>
      </c>
      <c r="S37" s="32">
        <f t="shared" si="10"/>
        <v>0.0032486549087708447</v>
      </c>
    </row>
    <row r="38" spans="1:19" ht="19.5" customHeight="1">
      <c r="A38" s="31" t="s">
        <v>15</v>
      </c>
      <c r="B38" s="2">
        <f t="shared" si="5"/>
        <v>0.024999999999999998</v>
      </c>
      <c r="C38" s="2">
        <f t="shared" si="5"/>
        <v>0.3333333333333333</v>
      </c>
      <c r="D38" s="2">
        <f t="shared" si="5"/>
        <v>0.002</v>
      </c>
      <c r="E38" s="2">
        <f t="shared" si="6"/>
        <v>0.7005263157894737</v>
      </c>
      <c r="F38" s="2">
        <f t="shared" si="6"/>
        <v>6.461315789473685</v>
      </c>
      <c r="G38" s="2">
        <f t="shared" si="6"/>
        <v>32.773947368421055</v>
      </c>
      <c r="H38" s="2">
        <f t="shared" si="6"/>
        <v>34.68289473684211</v>
      </c>
      <c r="I38" s="2">
        <f t="shared" si="6"/>
        <v>2.3568421052631585</v>
      </c>
      <c r="J38" s="2">
        <f t="shared" si="6"/>
        <v>7.435013157894737</v>
      </c>
      <c r="K38" s="2">
        <f t="shared" si="7"/>
        <v>30.268275000000003</v>
      </c>
      <c r="L38" s="2">
        <f t="shared" si="8"/>
        <v>9.787694736842104</v>
      </c>
      <c r="M38" s="2">
        <f t="shared" si="8"/>
        <v>13.560921052631578</v>
      </c>
      <c r="N38" s="2">
        <f t="shared" si="8"/>
        <v>0.6727105263157895</v>
      </c>
      <c r="O38" s="2">
        <f t="shared" si="8"/>
        <v>1.779736842105263</v>
      </c>
      <c r="P38" s="2">
        <f t="shared" si="8"/>
        <v>1.6353947368421051</v>
      </c>
      <c r="Q38" s="2">
        <f t="shared" si="8"/>
        <v>41.3751605263158</v>
      </c>
      <c r="R38" s="3">
        <f t="shared" si="9"/>
        <v>183.85076622807017</v>
      </c>
      <c r="S38" s="32">
        <f t="shared" si="10"/>
        <v>0.0025047843798466337</v>
      </c>
    </row>
    <row r="39" spans="1:19" ht="19.5" customHeight="1">
      <c r="A39" s="31" t="s">
        <v>16</v>
      </c>
      <c r="B39" s="2">
        <f t="shared" si="5"/>
        <v>0.152</v>
      </c>
      <c r="C39" s="2">
        <f t="shared" si="5"/>
        <v>0.8498333333333333</v>
      </c>
      <c r="D39" s="2">
        <f t="shared" si="5"/>
        <v>2.512</v>
      </c>
      <c r="E39" s="2">
        <f t="shared" si="6"/>
        <v>0.8162105263157896</v>
      </c>
      <c r="F39" s="2">
        <f t="shared" si="6"/>
        <v>18.484473684210524</v>
      </c>
      <c r="G39" s="2">
        <f t="shared" si="6"/>
        <v>255.34863157894736</v>
      </c>
      <c r="H39" s="2">
        <f t="shared" si="6"/>
        <v>459.3603947368421</v>
      </c>
      <c r="I39" s="2">
        <f t="shared" si="6"/>
        <v>220.45689473684214</v>
      </c>
      <c r="J39" s="2">
        <f t="shared" si="6"/>
        <v>41.755955263157894</v>
      </c>
      <c r="K39" s="2">
        <f t="shared" si="7"/>
        <v>196.97494999999998</v>
      </c>
      <c r="L39" s="2">
        <f t="shared" si="8"/>
        <v>25.77794999999999</v>
      </c>
      <c r="M39" s="2">
        <f t="shared" si="8"/>
        <v>61.81347105263157</v>
      </c>
      <c r="N39" s="2">
        <f t="shared" si="8"/>
        <v>5.1745131578947365</v>
      </c>
      <c r="O39" s="2">
        <f t="shared" si="8"/>
        <v>2.9856578947368426</v>
      </c>
      <c r="P39" s="2">
        <f t="shared" si="8"/>
        <v>0.16265</v>
      </c>
      <c r="Q39" s="2">
        <f t="shared" si="8"/>
        <v>789.6993736842105</v>
      </c>
      <c r="R39" s="3">
        <f t="shared" si="9"/>
        <v>2082.324959649123</v>
      </c>
      <c r="S39" s="32">
        <f t="shared" si="10"/>
        <v>0.028369612701116684</v>
      </c>
    </row>
    <row r="40" spans="1:19" ht="19.5" customHeight="1">
      <c r="A40" s="31" t="s">
        <v>17</v>
      </c>
      <c r="B40" s="2">
        <f t="shared" si="5"/>
        <v>3.8616666666666664</v>
      </c>
      <c r="C40" s="2">
        <f t="shared" si="5"/>
        <v>0</v>
      </c>
      <c r="D40" s="2">
        <f t="shared" si="5"/>
        <v>8.352500000000001</v>
      </c>
      <c r="E40" s="2">
        <f t="shared" si="6"/>
        <v>1.0889736842105264</v>
      </c>
      <c r="F40" s="2">
        <f t="shared" si="6"/>
        <v>7.6703947368421055</v>
      </c>
      <c r="G40" s="2">
        <f t="shared" si="6"/>
        <v>311.5547631578948</v>
      </c>
      <c r="H40" s="2">
        <f t="shared" si="6"/>
        <v>277.6157894736843</v>
      </c>
      <c r="I40" s="2">
        <f t="shared" si="6"/>
        <v>466.03984210526323</v>
      </c>
      <c r="J40" s="2">
        <f t="shared" si="6"/>
        <v>271.37334210526313</v>
      </c>
      <c r="K40" s="2">
        <f t="shared" si="7"/>
        <v>1089.485475</v>
      </c>
      <c r="L40" s="2">
        <f t="shared" si="8"/>
        <v>102.56433421052623</v>
      </c>
      <c r="M40" s="2">
        <f t="shared" si="8"/>
        <v>594.5239578947363</v>
      </c>
      <c r="N40" s="2">
        <f t="shared" si="8"/>
        <v>2.8161973684210526</v>
      </c>
      <c r="O40" s="2">
        <f t="shared" si="8"/>
        <v>6.104160526315789</v>
      </c>
      <c r="P40" s="2">
        <f t="shared" si="8"/>
        <v>1.0635263157894737</v>
      </c>
      <c r="Q40" s="2">
        <f t="shared" si="8"/>
        <v>1051.5475236842105</v>
      </c>
      <c r="R40" s="3">
        <f t="shared" si="9"/>
        <v>4195.662446929824</v>
      </c>
      <c r="S40" s="32">
        <f t="shared" si="10"/>
        <v>0.05716174033858548</v>
      </c>
    </row>
    <row r="41" spans="1:19" ht="19.5" customHeight="1">
      <c r="A41" s="31" t="s">
        <v>18</v>
      </c>
      <c r="B41" s="2">
        <f t="shared" si="5"/>
        <v>0.64</v>
      </c>
      <c r="C41" s="2">
        <f t="shared" si="5"/>
        <v>0.4166666666666667</v>
      </c>
      <c r="D41" s="2">
        <f t="shared" si="5"/>
        <v>0.049999999999999996</v>
      </c>
      <c r="E41" s="2">
        <f t="shared" si="6"/>
        <v>0.8344736842105264</v>
      </c>
      <c r="F41" s="2">
        <f t="shared" si="6"/>
        <v>96.78894736842103</v>
      </c>
      <c r="G41" s="2">
        <f t="shared" si="6"/>
        <v>568.8702631578949</v>
      </c>
      <c r="H41" s="2">
        <f t="shared" si="6"/>
        <v>881.1518421052629</v>
      </c>
      <c r="I41" s="2">
        <f t="shared" si="6"/>
        <v>2354.834947368421</v>
      </c>
      <c r="J41" s="2">
        <f t="shared" si="6"/>
        <v>6528.8931210526325</v>
      </c>
      <c r="K41" s="2">
        <f t="shared" si="7"/>
        <v>30084.55727499996</v>
      </c>
      <c r="L41" s="2">
        <f t="shared" si="8"/>
        <v>731.3877605263165</v>
      </c>
      <c r="M41" s="2">
        <f t="shared" si="8"/>
        <v>526.4938289473687</v>
      </c>
      <c r="N41" s="2">
        <f t="shared" si="8"/>
        <v>14.748918421052634</v>
      </c>
      <c r="O41" s="2">
        <f t="shared" si="8"/>
        <v>9.44057894736842</v>
      </c>
      <c r="P41" s="2">
        <f t="shared" si="8"/>
        <v>2.7089210526315783</v>
      </c>
      <c r="Q41" s="2">
        <f t="shared" si="8"/>
        <v>13375.06668947368</v>
      </c>
      <c r="R41" s="3">
        <f t="shared" si="9"/>
        <v>55176.88423377189</v>
      </c>
      <c r="S41" s="32">
        <f t="shared" si="10"/>
        <v>0.7517303332090036</v>
      </c>
    </row>
    <row r="42" spans="1:19" ht="19.5" customHeight="1">
      <c r="A42" s="31" t="s">
        <v>19</v>
      </c>
      <c r="B42" s="2">
        <f t="shared" si="5"/>
        <v>0.159</v>
      </c>
      <c r="C42" s="2">
        <f t="shared" si="5"/>
        <v>0</v>
      </c>
      <c r="D42" s="2">
        <f t="shared" si="5"/>
        <v>0.024999999999999998</v>
      </c>
      <c r="E42" s="2">
        <f t="shared" si="6"/>
        <v>0.6730263157894736</v>
      </c>
      <c r="F42" s="2">
        <f t="shared" si="6"/>
        <v>22.98078947368421</v>
      </c>
      <c r="G42" s="2">
        <f t="shared" si="6"/>
        <v>91.9602631578947</v>
      </c>
      <c r="H42" s="2">
        <f t="shared" si="6"/>
        <v>62.07989473684209</v>
      </c>
      <c r="I42" s="2">
        <f t="shared" si="6"/>
        <v>125.17836842105261</v>
      </c>
      <c r="J42" s="2">
        <f t="shared" si="6"/>
        <v>706.741618421052</v>
      </c>
      <c r="K42" s="2">
        <f t="shared" si="7"/>
        <v>2340.672949999999</v>
      </c>
      <c r="L42" s="2">
        <f t="shared" si="8"/>
        <v>818.0305500000017</v>
      </c>
      <c r="M42" s="2">
        <f t="shared" si="8"/>
        <v>2145.850881578948</v>
      </c>
      <c r="N42" s="2">
        <f t="shared" si="8"/>
        <v>36.84427368421053</v>
      </c>
      <c r="O42" s="2">
        <f t="shared" si="8"/>
        <v>52.74341052631578</v>
      </c>
      <c r="P42" s="2">
        <f t="shared" si="8"/>
        <v>404.44109210526324</v>
      </c>
      <c r="Q42" s="2">
        <f t="shared" si="8"/>
        <v>479.0062842105264</v>
      </c>
      <c r="R42" s="3">
        <f t="shared" si="9"/>
        <v>7287.387402631579</v>
      </c>
      <c r="S42" s="32">
        <f t="shared" si="10"/>
        <v>0.09928342704516728</v>
      </c>
    </row>
    <row r="43" spans="1:19" ht="19.5" customHeight="1">
      <c r="A43" s="31" t="s">
        <v>20</v>
      </c>
      <c r="B43" s="2">
        <f t="shared" si="5"/>
        <v>1.3416666666666668</v>
      </c>
      <c r="C43" s="2">
        <f t="shared" si="5"/>
        <v>0</v>
      </c>
      <c r="D43" s="2">
        <f t="shared" si="5"/>
        <v>0</v>
      </c>
      <c r="E43" s="2">
        <f t="shared" si="6"/>
        <v>0.07967105263157895</v>
      </c>
      <c r="F43" s="2">
        <f t="shared" si="6"/>
        <v>4.147894736842105</v>
      </c>
      <c r="G43" s="2">
        <f t="shared" si="6"/>
        <v>72.9046052631579</v>
      </c>
      <c r="H43" s="2">
        <f t="shared" si="6"/>
        <v>21.62631578947368</v>
      </c>
      <c r="I43" s="2">
        <f t="shared" si="6"/>
        <v>94.08062105263157</v>
      </c>
      <c r="J43" s="2">
        <f t="shared" si="6"/>
        <v>126.53602368421053</v>
      </c>
      <c r="K43" s="2">
        <f t="shared" si="7"/>
        <v>1782.0998000000002</v>
      </c>
      <c r="L43" s="2">
        <f t="shared" si="8"/>
        <v>311.25464473684235</v>
      </c>
      <c r="M43" s="2">
        <f t="shared" si="8"/>
        <v>622.4581394736842</v>
      </c>
      <c r="N43" s="2">
        <f t="shared" si="8"/>
        <v>6.443518421052632</v>
      </c>
      <c r="O43" s="2">
        <f t="shared" si="8"/>
        <v>6.657634210526316</v>
      </c>
      <c r="P43" s="2">
        <f t="shared" si="8"/>
        <v>0.6378684210526316</v>
      </c>
      <c r="Q43" s="2">
        <f t="shared" si="8"/>
        <v>258.345044736842</v>
      </c>
      <c r="R43" s="3">
        <f t="shared" si="9"/>
        <v>3308.613448245614</v>
      </c>
      <c r="S43" s="32">
        <f t="shared" si="10"/>
        <v>0.04507657734662634</v>
      </c>
    </row>
    <row r="44" spans="1:19" ht="19.5" customHeight="1">
      <c r="A44" s="31" t="s">
        <v>21</v>
      </c>
      <c r="B44" s="2">
        <f t="shared" si="5"/>
        <v>0</v>
      </c>
      <c r="C44" s="2">
        <f t="shared" si="5"/>
        <v>0.9500000000000001</v>
      </c>
      <c r="D44" s="2">
        <f t="shared" si="5"/>
        <v>0.08333333333333333</v>
      </c>
      <c r="E44" s="2">
        <f t="shared" si="6"/>
        <v>0.38197368421052635</v>
      </c>
      <c r="F44" s="2">
        <f t="shared" si="6"/>
        <v>4.66</v>
      </c>
      <c r="G44" s="2">
        <f t="shared" si="6"/>
        <v>10.31473684210526</v>
      </c>
      <c r="H44" s="2">
        <f t="shared" si="6"/>
        <v>4.7084210526315795</v>
      </c>
      <c r="I44" s="2">
        <f t="shared" si="6"/>
        <v>10.976249999999999</v>
      </c>
      <c r="J44" s="2">
        <f t="shared" si="6"/>
        <v>68.38465526315787</v>
      </c>
      <c r="K44" s="2">
        <f t="shared" si="7"/>
        <v>431.9234500000002</v>
      </c>
      <c r="L44" s="2">
        <f t="shared" si="8"/>
        <v>57.92078684210525</v>
      </c>
      <c r="M44" s="2">
        <f t="shared" si="8"/>
        <v>100.84986842105263</v>
      </c>
      <c r="N44" s="2">
        <f t="shared" si="8"/>
        <v>0.9386842105263158</v>
      </c>
      <c r="O44" s="2">
        <f t="shared" si="8"/>
        <v>1.1626315789473685</v>
      </c>
      <c r="P44" s="2">
        <f t="shared" si="8"/>
        <v>0.0035</v>
      </c>
      <c r="Q44" s="2">
        <f t="shared" si="8"/>
        <v>27.435573684210524</v>
      </c>
      <c r="R44" s="3">
        <f t="shared" si="9"/>
        <v>720.6938649122809</v>
      </c>
      <c r="S44" s="32">
        <f t="shared" si="10"/>
        <v>0.009818739255316561</v>
      </c>
    </row>
    <row r="45" spans="1:19" ht="19.5" customHeight="1">
      <c r="A45" s="31" t="s">
        <v>22</v>
      </c>
      <c r="B45" s="2">
        <f t="shared" si="5"/>
        <v>3</v>
      </c>
      <c r="C45" s="2">
        <f t="shared" si="5"/>
        <v>2.6833333333333336</v>
      </c>
      <c r="D45" s="2">
        <f t="shared" si="5"/>
        <v>1.18</v>
      </c>
      <c r="E45" s="2">
        <f t="shared" si="6"/>
        <v>0.0015789473684210526</v>
      </c>
      <c r="F45" s="2">
        <f t="shared" si="6"/>
        <v>0.07368421052631578</v>
      </c>
      <c r="G45" s="2">
        <f t="shared" si="6"/>
        <v>53.66815789473682</v>
      </c>
      <c r="H45" s="2">
        <f t="shared" si="6"/>
        <v>3.684736842105263</v>
      </c>
      <c r="I45" s="2">
        <f t="shared" si="6"/>
        <v>1.5875</v>
      </c>
      <c r="J45" s="2">
        <f t="shared" si="6"/>
        <v>7.668210526315789</v>
      </c>
      <c r="K45" s="2">
        <f t="shared" si="7"/>
        <v>15.111250000000002</v>
      </c>
      <c r="L45" s="2">
        <f t="shared" si="8"/>
        <v>1.7121815789473684</v>
      </c>
      <c r="M45" s="2">
        <f t="shared" si="8"/>
        <v>2.1828947368421048</v>
      </c>
      <c r="N45" s="2">
        <f t="shared" si="8"/>
        <v>0.042105263157894736</v>
      </c>
      <c r="O45" s="2">
        <f t="shared" si="8"/>
        <v>0.05368421052631579</v>
      </c>
      <c r="P45" s="2">
        <f t="shared" si="8"/>
        <v>0</v>
      </c>
      <c r="Q45" s="2">
        <f t="shared" si="8"/>
        <v>8.11042105263158</v>
      </c>
      <c r="R45" s="3">
        <f t="shared" si="9"/>
        <v>100.7597385964912</v>
      </c>
      <c r="S45" s="32">
        <f t="shared" si="10"/>
        <v>0.0013727515230523295</v>
      </c>
    </row>
    <row r="46" spans="1:19" ht="19.5" customHeight="1">
      <c r="A46" s="33" t="s">
        <v>23</v>
      </c>
      <c r="B46" s="34">
        <f t="shared" si="5"/>
        <v>0.7983333333333333</v>
      </c>
      <c r="C46" s="34">
        <f t="shared" si="5"/>
        <v>0.18333333333333335</v>
      </c>
      <c r="D46" s="34">
        <f t="shared" si="5"/>
        <v>0</v>
      </c>
      <c r="E46" s="34">
        <f t="shared" si="6"/>
        <v>0.3157894736842105</v>
      </c>
      <c r="F46" s="34">
        <f t="shared" si="6"/>
        <v>0.039473684210526314</v>
      </c>
      <c r="G46" s="34">
        <f t="shared" si="6"/>
        <v>3.817894736842105</v>
      </c>
      <c r="H46" s="34">
        <f t="shared" si="6"/>
        <v>0.3826315789473684</v>
      </c>
      <c r="I46" s="34">
        <f t="shared" si="6"/>
        <v>0.35526315789473684</v>
      </c>
      <c r="J46" s="34">
        <f t="shared" si="6"/>
        <v>1.7464473684210529</v>
      </c>
      <c r="K46" s="34">
        <f t="shared" si="7"/>
        <v>0.1109</v>
      </c>
      <c r="L46" s="34">
        <f t="shared" si="8"/>
        <v>0</v>
      </c>
      <c r="M46" s="34">
        <f t="shared" si="8"/>
        <v>0.02421052631578947</v>
      </c>
      <c r="N46" s="34">
        <f t="shared" si="8"/>
        <v>0</v>
      </c>
      <c r="O46" s="34">
        <f t="shared" si="8"/>
        <v>0.0002631578947368421</v>
      </c>
      <c r="P46" s="34">
        <f t="shared" si="8"/>
        <v>0.6842105263157895</v>
      </c>
      <c r="Q46" s="34">
        <f t="shared" si="8"/>
        <v>2.281673684210526</v>
      </c>
      <c r="R46" s="35">
        <f t="shared" si="9"/>
        <v>10.740424561403508</v>
      </c>
      <c r="S46" s="37">
        <f t="shared" si="10"/>
        <v>0.00014632763423434237</v>
      </c>
    </row>
    <row r="47" spans="1:19" ht="19.5" customHeight="1">
      <c r="A47" s="53" t="s">
        <v>0</v>
      </c>
      <c r="B47" s="54">
        <f aca="true" t="shared" si="11" ref="B47:S47">SUM(B35:B46)</f>
        <v>14.82216666666667</v>
      </c>
      <c r="C47" s="54">
        <f t="shared" si="11"/>
        <v>6.352666666666668</v>
      </c>
      <c r="D47" s="54">
        <f t="shared" si="11"/>
        <v>12.243833333333335</v>
      </c>
      <c r="E47" s="54">
        <f t="shared" si="11"/>
        <v>6.187223684210527</v>
      </c>
      <c r="F47" s="54">
        <f t="shared" si="11"/>
        <v>197.4832894736842</v>
      </c>
      <c r="G47" s="54">
        <f t="shared" si="11"/>
        <v>1464.1211315789478</v>
      </c>
      <c r="H47" s="54">
        <f t="shared" si="11"/>
        <v>1765.0718684210524</v>
      </c>
      <c r="I47" s="54">
        <f t="shared" si="11"/>
        <v>3279.4228447368423</v>
      </c>
      <c r="J47" s="54">
        <f t="shared" si="11"/>
        <v>7775.537307894737</v>
      </c>
      <c r="K47" s="54">
        <f t="shared" si="11"/>
        <v>36038.464974999966</v>
      </c>
      <c r="L47" s="54">
        <f t="shared" si="11"/>
        <v>2066.19393157895</v>
      </c>
      <c r="M47" s="54">
        <f t="shared" si="11"/>
        <v>4072.8115947368424</v>
      </c>
      <c r="N47" s="54">
        <f t="shared" si="11"/>
        <v>67.87618421052632</v>
      </c>
      <c r="O47" s="54">
        <f t="shared" si="11"/>
        <v>81.2236789473684</v>
      </c>
      <c r="P47" s="54">
        <f t="shared" si="11"/>
        <v>464.2475842105264</v>
      </c>
      <c r="Q47" s="54">
        <f t="shared" si="11"/>
        <v>16087.777128947364</v>
      </c>
      <c r="R47" s="54">
        <f t="shared" si="11"/>
        <v>73399.83741008767</v>
      </c>
      <c r="S47" s="55">
        <f t="shared" si="11"/>
        <v>1</v>
      </c>
    </row>
    <row r="49" ht="12.75">
      <c r="R49" s="7"/>
    </row>
  </sheetData>
  <sheetProtection/>
  <mergeCells count="12">
    <mergeCell ref="B33:Q33"/>
    <mergeCell ref="A8:A9"/>
    <mergeCell ref="A33:A34"/>
    <mergeCell ref="A30:S30"/>
    <mergeCell ref="A31:S31"/>
    <mergeCell ref="R33:R34"/>
    <mergeCell ref="A5:S5"/>
    <mergeCell ref="A6:S6"/>
    <mergeCell ref="R8:R9"/>
    <mergeCell ref="S33:S34"/>
    <mergeCell ref="S8:S9"/>
    <mergeCell ref="B8:Q8"/>
  </mergeCells>
  <printOptions horizontalCentered="1"/>
  <pageMargins left="0.75" right="0.75" top="0.5905511811023623" bottom="1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140625" style="0" bestFit="1" customWidth="1"/>
    <col min="3" max="5" width="8.140625" style="0" bestFit="1" customWidth="1"/>
    <col min="6" max="6" width="9.140625" style="0" bestFit="1" customWidth="1"/>
    <col min="7" max="9" width="8.140625" style="0" bestFit="1" customWidth="1"/>
    <col min="10" max="12" width="6.57421875" style="0" bestFit="1" customWidth="1"/>
    <col min="13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>
        <v>8.5</v>
      </c>
      <c r="E10" s="27">
        <v>3</v>
      </c>
      <c r="F10" s="27"/>
      <c r="G10" s="27"/>
      <c r="H10" s="27"/>
      <c r="I10" s="27"/>
      <c r="J10" s="27"/>
      <c r="K10" s="27"/>
      <c r="L10" s="27"/>
      <c r="M10" s="27"/>
      <c r="N10" s="27">
        <f aca="true" t="shared" si="0" ref="N10:N21">SUM(B10:M10)</f>
        <v>11.5</v>
      </c>
      <c r="O10" s="30">
        <f>+N10/$N$22</f>
        <v>0.00017611004458187483</v>
      </c>
    </row>
    <row r="11" spans="1:15" ht="19.5" customHeight="1">
      <c r="A11" s="31" t="s">
        <v>13</v>
      </c>
      <c r="B11" s="2"/>
      <c r="C11" s="2"/>
      <c r="D11" s="2"/>
      <c r="E11" s="2">
        <v>2.2</v>
      </c>
      <c r="F11" s="2"/>
      <c r="G11" s="2"/>
      <c r="H11" s="2">
        <v>0.8</v>
      </c>
      <c r="I11" s="2"/>
      <c r="J11" s="2"/>
      <c r="K11" s="2">
        <v>0.2</v>
      </c>
      <c r="L11" s="2"/>
      <c r="M11" s="2"/>
      <c r="N11" s="2">
        <f t="shared" si="0"/>
        <v>3.2</v>
      </c>
      <c r="O11" s="32">
        <f aca="true" t="shared" si="1" ref="O11:O21">+N11/$N$22</f>
        <v>4.90045341445217E-05</v>
      </c>
    </row>
    <row r="12" spans="1:15" ht="19.5" customHeight="1">
      <c r="A12" s="31" t="s">
        <v>14</v>
      </c>
      <c r="B12" s="2"/>
      <c r="C12" s="2"/>
      <c r="D12" s="2">
        <v>28.7</v>
      </c>
      <c r="E12" s="2">
        <v>4.58</v>
      </c>
      <c r="F12" s="2"/>
      <c r="G12" s="2">
        <v>1.5</v>
      </c>
      <c r="H12" s="2">
        <v>2.32</v>
      </c>
      <c r="I12" s="2"/>
      <c r="J12" s="2"/>
      <c r="K12" s="2"/>
      <c r="L12" s="2">
        <v>2</v>
      </c>
      <c r="M12" s="2">
        <v>4.71</v>
      </c>
      <c r="N12" s="2">
        <f t="shared" si="0"/>
        <v>43.81</v>
      </c>
      <c r="O12" s="32">
        <f t="shared" si="1"/>
        <v>0.0006709027002723423</v>
      </c>
    </row>
    <row r="13" spans="1:15" ht="19.5" customHeight="1">
      <c r="A13" s="31" t="s">
        <v>15</v>
      </c>
      <c r="B13" s="2">
        <v>0.01</v>
      </c>
      <c r="C13" s="2"/>
      <c r="D13" s="2"/>
      <c r="E13" s="2">
        <v>2.73</v>
      </c>
      <c r="F13" s="2"/>
      <c r="G13" s="2">
        <v>2.5</v>
      </c>
      <c r="H13" s="2">
        <v>5.51</v>
      </c>
      <c r="I13" s="2">
        <v>0.1</v>
      </c>
      <c r="J13" s="2"/>
      <c r="K13" s="2"/>
      <c r="L13" s="2">
        <v>3</v>
      </c>
      <c r="M13" s="2">
        <v>0.75</v>
      </c>
      <c r="N13" s="2">
        <f t="shared" si="0"/>
        <v>14.6</v>
      </c>
      <c r="O13" s="32">
        <f t="shared" si="1"/>
        <v>0.00022358318703438022</v>
      </c>
    </row>
    <row r="14" spans="1:15" ht="19.5" customHeight="1">
      <c r="A14" s="31" t="s">
        <v>16</v>
      </c>
      <c r="B14" s="2">
        <v>0.03</v>
      </c>
      <c r="C14" s="2">
        <v>61.51</v>
      </c>
      <c r="D14" s="2">
        <v>108.54</v>
      </c>
      <c r="E14" s="2">
        <v>94.67999999999994</v>
      </c>
      <c r="F14" s="2">
        <v>16.46</v>
      </c>
      <c r="G14" s="2">
        <v>7.83</v>
      </c>
      <c r="H14" s="2">
        <v>120.1</v>
      </c>
      <c r="I14" s="2">
        <v>16.13</v>
      </c>
      <c r="J14" s="2">
        <v>2.56</v>
      </c>
      <c r="K14" s="2">
        <v>37.84</v>
      </c>
      <c r="L14" s="2">
        <v>19</v>
      </c>
      <c r="M14" s="2">
        <v>18</v>
      </c>
      <c r="N14" s="2">
        <f t="shared" si="0"/>
        <v>502.67999999999984</v>
      </c>
      <c r="O14" s="32">
        <f t="shared" si="1"/>
        <v>0.007697999757427549</v>
      </c>
    </row>
    <row r="15" spans="1:15" ht="19.5" customHeight="1">
      <c r="A15" s="31" t="s">
        <v>17</v>
      </c>
      <c r="B15" s="2">
        <v>0.02</v>
      </c>
      <c r="C15" s="2">
        <v>68.93</v>
      </c>
      <c r="D15" s="2">
        <v>353.03</v>
      </c>
      <c r="E15" s="2">
        <v>660.9</v>
      </c>
      <c r="F15" s="2">
        <v>7498.17</v>
      </c>
      <c r="G15" s="2">
        <v>148.58</v>
      </c>
      <c r="H15" s="2">
        <v>138.82</v>
      </c>
      <c r="I15" s="2">
        <v>50.64</v>
      </c>
      <c r="J15" s="2">
        <v>3.1</v>
      </c>
      <c r="K15" s="2">
        <v>6.45</v>
      </c>
      <c r="L15" s="2"/>
      <c r="M15" s="2">
        <v>0.2</v>
      </c>
      <c r="N15" s="2">
        <f t="shared" si="0"/>
        <v>8928.84</v>
      </c>
      <c r="O15" s="32">
        <f t="shared" si="1"/>
        <v>0.13673551395342845</v>
      </c>
    </row>
    <row r="16" spans="1:15" ht="19.5" customHeight="1">
      <c r="A16" s="31" t="s">
        <v>18</v>
      </c>
      <c r="B16" s="2">
        <v>0.08</v>
      </c>
      <c r="C16" s="2">
        <v>16.44</v>
      </c>
      <c r="D16" s="2">
        <v>5373.350000000008</v>
      </c>
      <c r="E16" s="2">
        <v>2571.75</v>
      </c>
      <c r="F16" s="2">
        <v>6042.52</v>
      </c>
      <c r="G16" s="2">
        <v>1079.54</v>
      </c>
      <c r="H16" s="2">
        <v>2381.41</v>
      </c>
      <c r="I16" s="2">
        <v>2901.13</v>
      </c>
      <c r="J16" s="2">
        <v>23.17</v>
      </c>
      <c r="K16" s="2">
        <v>22.63</v>
      </c>
      <c r="L16" s="2">
        <v>0.03</v>
      </c>
      <c r="M16" s="2">
        <v>0.35</v>
      </c>
      <c r="N16" s="2">
        <f t="shared" si="0"/>
        <v>20412.400000000005</v>
      </c>
      <c r="O16" s="32">
        <f t="shared" si="1"/>
        <v>0.3125937977411359</v>
      </c>
    </row>
    <row r="17" spans="1:15" ht="19.5" customHeight="1">
      <c r="A17" s="31" t="s">
        <v>19</v>
      </c>
      <c r="B17" s="2">
        <v>2.95</v>
      </c>
      <c r="C17" s="2">
        <v>1232.82</v>
      </c>
      <c r="D17" s="2">
        <v>978.1299999999984</v>
      </c>
      <c r="E17" s="2">
        <v>1139.19</v>
      </c>
      <c r="F17" s="2">
        <v>842.64</v>
      </c>
      <c r="G17" s="2">
        <v>510.81</v>
      </c>
      <c r="H17" s="2">
        <v>4508.710000000028</v>
      </c>
      <c r="I17" s="2">
        <v>3424.4200000000083</v>
      </c>
      <c r="J17" s="2">
        <v>134.53</v>
      </c>
      <c r="K17" s="2">
        <v>205.81</v>
      </c>
      <c r="L17" s="2">
        <v>770.94</v>
      </c>
      <c r="M17" s="2">
        <v>15476.96</v>
      </c>
      <c r="N17" s="2">
        <f t="shared" si="0"/>
        <v>29227.910000000033</v>
      </c>
      <c r="O17" s="32">
        <f t="shared" si="1"/>
        <v>0.4475937854900027</v>
      </c>
    </row>
    <row r="18" spans="1:15" ht="19.5" customHeight="1">
      <c r="A18" s="31" t="s">
        <v>20</v>
      </c>
      <c r="B18" s="2">
        <v>0.31</v>
      </c>
      <c r="C18" s="2">
        <v>94.03</v>
      </c>
      <c r="D18" s="2">
        <v>445.34</v>
      </c>
      <c r="E18" s="2">
        <v>56.81</v>
      </c>
      <c r="F18" s="2">
        <v>542.4</v>
      </c>
      <c r="G18" s="2">
        <v>183.45</v>
      </c>
      <c r="H18" s="2">
        <v>817.9599999999983</v>
      </c>
      <c r="I18" s="2">
        <v>1134.2</v>
      </c>
      <c r="J18" s="2">
        <v>34.71</v>
      </c>
      <c r="K18" s="2">
        <v>7.28</v>
      </c>
      <c r="L18" s="2"/>
      <c r="M18" s="2"/>
      <c r="N18" s="2">
        <f t="shared" si="0"/>
        <v>3316.4899999999984</v>
      </c>
      <c r="O18" s="32">
        <f t="shared" si="1"/>
        <v>0.05078845232655146</v>
      </c>
    </row>
    <row r="19" spans="1:15" ht="19.5" customHeight="1">
      <c r="A19" s="31" t="s">
        <v>21</v>
      </c>
      <c r="B19" s="2">
        <v>0.18</v>
      </c>
      <c r="C19" s="2"/>
      <c r="D19" s="2">
        <v>239.8</v>
      </c>
      <c r="E19" s="2">
        <v>231.71</v>
      </c>
      <c r="F19" s="2">
        <v>491.25</v>
      </c>
      <c r="G19" s="2">
        <v>599</v>
      </c>
      <c r="H19" s="2">
        <v>883.4499999999995</v>
      </c>
      <c r="I19" s="2">
        <v>302.16</v>
      </c>
      <c r="J19" s="2"/>
      <c r="K19" s="2">
        <v>5.8</v>
      </c>
      <c r="L19" s="2">
        <v>0.65</v>
      </c>
      <c r="M19" s="2">
        <v>60</v>
      </c>
      <c r="N19" s="2">
        <f t="shared" si="0"/>
        <v>2813.9999999999995</v>
      </c>
      <c r="O19" s="32">
        <f t="shared" si="1"/>
        <v>0.04309336221333876</v>
      </c>
    </row>
    <row r="20" spans="1:15" ht="19.5" customHeight="1">
      <c r="A20" s="31" t="s">
        <v>22</v>
      </c>
      <c r="B20" s="2"/>
      <c r="C20" s="2"/>
      <c r="D20" s="2"/>
      <c r="E20" s="2">
        <v>0.51</v>
      </c>
      <c r="F20" s="2">
        <v>20</v>
      </c>
      <c r="G20" s="2">
        <v>4</v>
      </c>
      <c r="H20" s="2"/>
      <c r="I20" s="2">
        <v>0.02</v>
      </c>
      <c r="J20" s="2"/>
      <c r="K20" s="2"/>
      <c r="L20" s="2"/>
      <c r="M20" s="2"/>
      <c r="N20" s="2">
        <f t="shared" si="0"/>
        <v>24.53</v>
      </c>
      <c r="O20" s="32">
        <f t="shared" si="1"/>
        <v>0.0003756503820515991</v>
      </c>
    </row>
    <row r="21" spans="1:15" ht="19.5" customHeight="1">
      <c r="A21" s="33" t="s">
        <v>23</v>
      </c>
      <c r="B21" s="34">
        <v>0.12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0.12</v>
      </c>
      <c r="O21" s="37">
        <f t="shared" si="1"/>
        <v>1.8376700304195635E-06</v>
      </c>
    </row>
    <row r="22" spans="1:15" ht="15">
      <c r="A22" s="56" t="s">
        <v>0</v>
      </c>
      <c r="B22" s="57">
        <f aca="true" t="shared" si="2" ref="B22:N22">SUM(B10:B21)</f>
        <v>3.7000000000000006</v>
      </c>
      <c r="C22" s="57">
        <f t="shared" si="2"/>
        <v>1473.7299999999998</v>
      </c>
      <c r="D22" s="57">
        <f t="shared" si="2"/>
        <v>7535.390000000007</v>
      </c>
      <c r="E22" s="57">
        <f t="shared" si="2"/>
        <v>4768.060000000001</v>
      </c>
      <c r="F22" s="57">
        <f t="shared" si="2"/>
        <v>15453.44</v>
      </c>
      <c r="G22" s="57">
        <f t="shared" si="2"/>
        <v>2537.21</v>
      </c>
      <c r="H22" s="57">
        <f t="shared" si="2"/>
        <v>8859.080000000025</v>
      </c>
      <c r="I22" s="57">
        <f t="shared" si="2"/>
        <v>7828.800000000008</v>
      </c>
      <c r="J22" s="57">
        <f>SUM(J10:J21)</f>
        <v>198.07000000000002</v>
      </c>
      <c r="K22" s="57">
        <f t="shared" si="2"/>
        <v>286.01</v>
      </c>
      <c r="L22" s="57">
        <f t="shared" si="2"/>
        <v>795.62</v>
      </c>
      <c r="M22" s="57">
        <f t="shared" si="2"/>
        <v>15560.97</v>
      </c>
      <c r="N22" s="57">
        <f t="shared" si="2"/>
        <v>65300.08000000004</v>
      </c>
      <c r="O22" s="58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3" width="8.140625" style="0" bestFit="1" customWidth="1"/>
    <col min="4" max="4" width="9.140625" style="0" bestFit="1" customWidth="1"/>
    <col min="5" max="7" width="8.140625" style="0" bestFit="1" customWidth="1"/>
    <col min="8" max="8" width="9.140625" style="0" bestFit="1" customWidth="1"/>
    <col min="9" max="9" width="8.140625" style="0" bestFit="1" customWidth="1"/>
    <col min="10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 aca="true" t="shared" si="0" ref="N10:N21">SUM(B10:M10)</f>
        <v>0</v>
      </c>
      <c r="O10" s="30">
        <f>+N10/$N$22</f>
        <v>0</v>
      </c>
    </row>
    <row r="11" spans="1:15" ht="19.5" customHeight="1">
      <c r="A11" s="31" t="s">
        <v>13</v>
      </c>
      <c r="B11" s="2">
        <v>0.15</v>
      </c>
      <c r="C11" s="2"/>
      <c r="D11" s="2"/>
      <c r="E11" s="2">
        <v>6.54</v>
      </c>
      <c r="F11" s="2">
        <v>4</v>
      </c>
      <c r="G11" s="2">
        <v>14.9</v>
      </c>
      <c r="H11" s="2">
        <v>6.31</v>
      </c>
      <c r="I11" s="2">
        <v>0.5</v>
      </c>
      <c r="J11" s="2">
        <v>37</v>
      </c>
      <c r="K11" s="2"/>
      <c r="L11" s="2">
        <v>3.05</v>
      </c>
      <c r="M11" s="2"/>
      <c r="N11" s="2">
        <f t="shared" si="0"/>
        <v>72.45</v>
      </c>
      <c r="O11" s="32">
        <f aca="true" t="shared" si="1" ref="O11:O21">+N11/$N$22</f>
        <v>0.0014293524076745853</v>
      </c>
    </row>
    <row r="12" spans="1:15" ht="19.5" customHeight="1">
      <c r="A12" s="31" t="s">
        <v>14</v>
      </c>
      <c r="B12" s="2">
        <v>157.98</v>
      </c>
      <c r="C12" s="2"/>
      <c r="D12" s="2">
        <v>0.02</v>
      </c>
      <c r="E12" s="2">
        <v>5.6</v>
      </c>
      <c r="F12" s="2"/>
      <c r="G12" s="2">
        <v>0.5</v>
      </c>
      <c r="H12" s="2">
        <v>2.04</v>
      </c>
      <c r="I12" s="2"/>
      <c r="J12" s="2"/>
      <c r="K12" s="2"/>
      <c r="L12" s="2"/>
      <c r="M12" s="2">
        <v>10</v>
      </c>
      <c r="N12" s="2">
        <f t="shared" si="0"/>
        <v>176.14</v>
      </c>
      <c r="O12" s="32">
        <f t="shared" si="1"/>
        <v>0.0034750328928613034</v>
      </c>
    </row>
    <row r="13" spans="1:15" ht="19.5" customHeight="1">
      <c r="A13" s="31" t="s">
        <v>15</v>
      </c>
      <c r="B13" s="2">
        <v>1.6</v>
      </c>
      <c r="C13" s="2">
        <v>189</v>
      </c>
      <c r="D13" s="2">
        <v>0.18</v>
      </c>
      <c r="E13" s="2">
        <v>21.66</v>
      </c>
      <c r="F13" s="2">
        <v>20.5</v>
      </c>
      <c r="G13" s="2">
        <v>71.47</v>
      </c>
      <c r="H13" s="2">
        <v>19.45</v>
      </c>
      <c r="I13" s="2">
        <v>13.52</v>
      </c>
      <c r="J13" s="2"/>
      <c r="K13" s="2">
        <v>0.7</v>
      </c>
      <c r="L13" s="2"/>
      <c r="M13" s="2">
        <v>0.03</v>
      </c>
      <c r="N13" s="2">
        <f t="shared" si="0"/>
        <v>338.1099999999999</v>
      </c>
      <c r="O13" s="32">
        <f t="shared" si="1"/>
        <v>0.00667050852393173</v>
      </c>
    </row>
    <row r="14" spans="1:15" ht="19.5" customHeight="1">
      <c r="A14" s="31" t="s">
        <v>16</v>
      </c>
      <c r="B14" s="2"/>
      <c r="C14" s="2">
        <v>306.97</v>
      </c>
      <c r="D14" s="2">
        <v>1343.51</v>
      </c>
      <c r="E14" s="2">
        <v>275.82</v>
      </c>
      <c r="F14" s="2">
        <v>146.05</v>
      </c>
      <c r="G14" s="2">
        <v>10.25</v>
      </c>
      <c r="H14" s="2">
        <v>83.06000000000006</v>
      </c>
      <c r="I14" s="2">
        <v>20.29</v>
      </c>
      <c r="J14" s="2"/>
      <c r="K14" s="2"/>
      <c r="L14" s="2"/>
      <c r="M14" s="2"/>
      <c r="N14" s="2">
        <f t="shared" si="0"/>
        <v>2185.95</v>
      </c>
      <c r="O14" s="32">
        <f t="shared" si="1"/>
        <v>0.0431261959359042</v>
      </c>
    </row>
    <row r="15" spans="1:15" ht="19.5" customHeight="1">
      <c r="A15" s="31" t="s">
        <v>17</v>
      </c>
      <c r="B15" s="2"/>
      <c r="C15" s="2">
        <v>386.33</v>
      </c>
      <c r="D15" s="2">
        <v>7590.62</v>
      </c>
      <c r="E15" s="2">
        <v>1870.85</v>
      </c>
      <c r="F15" s="2">
        <v>1307.99</v>
      </c>
      <c r="G15" s="2">
        <v>162.05</v>
      </c>
      <c r="H15" s="2">
        <v>185.52</v>
      </c>
      <c r="I15" s="2">
        <v>52.39</v>
      </c>
      <c r="J15" s="2">
        <v>1.65</v>
      </c>
      <c r="K15" s="2">
        <v>2.49</v>
      </c>
      <c r="L15" s="2"/>
      <c r="M15" s="2">
        <v>1.75</v>
      </c>
      <c r="N15" s="2">
        <f t="shared" si="0"/>
        <v>11561.639999999998</v>
      </c>
      <c r="O15" s="32">
        <f t="shared" si="1"/>
        <v>0.22809741850471757</v>
      </c>
    </row>
    <row r="16" spans="1:15" ht="19.5" customHeight="1">
      <c r="A16" s="31" t="s">
        <v>18</v>
      </c>
      <c r="B16" s="2">
        <v>0.34</v>
      </c>
      <c r="C16" s="2">
        <v>253.04</v>
      </c>
      <c r="D16" s="2">
        <v>1839.47</v>
      </c>
      <c r="E16" s="2">
        <v>305.2</v>
      </c>
      <c r="F16" s="2">
        <v>2536.3</v>
      </c>
      <c r="G16" s="2">
        <v>1270.84</v>
      </c>
      <c r="H16" s="2">
        <v>7303.3500000000295</v>
      </c>
      <c r="I16" s="2">
        <v>804.2299999999985</v>
      </c>
      <c r="J16" s="2">
        <v>12.91</v>
      </c>
      <c r="K16" s="2">
        <v>40.53</v>
      </c>
      <c r="L16" s="2">
        <v>15.74</v>
      </c>
      <c r="M16" s="2">
        <v>0.01</v>
      </c>
      <c r="N16" s="2">
        <f t="shared" si="0"/>
        <v>14381.960000000028</v>
      </c>
      <c r="O16" s="32">
        <f t="shared" si="1"/>
        <v>0.2837389807188353</v>
      </c>
    </row>
    <row r="17" spans="1:15" ht="19.5" customHeight="1">
      <c r="A17" s="31" t="s">
        <v>19</v>
      </c>
      <c r="B17" s="2">
        <v>16.08</v>
      </c>
      <c r="C17" s="2">
        <v>407.65</v>
      </c>
      <c r="D17" s="2">
        <v>4294.03</v>
      </c>
      <c r="E17" s="2">
        <v>2247.2400000000052</v>
      </c>
      <c r="F17" s="2">
        <v>3024.49</v>
      </c>
      <c r="G17" s="2">
        <v>777.33</v>
      </c>
      <c r="H17" s="2">
        <v>1559</v>
      </c>
      <c r="I17" s="2">
        <v>5112.270000000014</v>
      </c>
      <c r="J17" s="2">
        <v>237.55</v>
      </c>
      <c r="K17" s="2">
        <v>226.59</v>
      </c>
      <c r="L17" s="2">
        <v>541.62</v>
      </c>
      <c r="M17" s="2">
        <v>1.73</v>
      </c>
      <c r="N17" s="2">
        <f t="shared" si="0"/>
        <v>18445.580000000016</v>
      </c>
      <c r="O17" s="32">
        <f t="shared" si="1"/>
        <v>0.3639093745197267</v>
      </c>
    </row>
    <row r="18" spans="1:15" ht="19.5" customHeight="1">
      <c r="A18" s="31" t="s">
        <v>20</v>
      </c>
      <c r="B18" s="2">
        <v>1.2</v>
      </c>
      <c r="C18" s="2">
        <v>331.02</v>
      </c>
      <c r="D18" s="2">
        <v>232.61</v>
      </c>
      <c r="E18" s="2">
        <v>76.02</v>
      </c>
      <c r="F18" s="2">
        <v>109.93</v>
      </c>
      <c r="G18" s="2">
        <v>207.68</v>
      </c>
      <c r="H18" s="2">
        <v>1500.55</v>
      </c>
      <c r="I18" s="2">
        <v>660.9399999999988</v>
      </c>
      <c r="J18" s="2">
        <v>24.2</v>
      </c>
      <c r="K18" s="2">
        <v>20.42</v>
      </c>
      <c r="L18" s="2">
        <v>144.6</v>
      </c>
      <c r="M18" s="2">
        <v>0.02</v>
      </c>
      <c r="N18" s="2">
        <f t="shared" si="0"/>
        <v>3309.1899999999987</v>
      </c>
      <c r="O18" s="32">
        <f t="shared" si="1"/>
        <v>0.06528638638996079</v>
      </c>
    </row>
    <row r="19" spans="1:15" ht="19.5" customHeight="1">
      <c r="A19" s="31" t="s">
        <v>21</v>
      </c>
      <c r="B19" s="2">
        <v>1.06</v>
      </c>
      <c r="C19" s="2">
        <v>12</v>
      </c>
      <c r="D19" s="2">
        <v>37.15</v>
      </c>
      <c r="E19" s="2">
        <v>9.88</v>
      </c>
      <c r="F19" s="2">
        <v>15.1</v>
      </c>
      <c r="G19" s="2">
        <v>3.81</v>
      </c>
      <c r="H19" s="2">
        <v>6.43</v>
      </c>
      <c r="I19" s="2">
        <v>0.01</v>
      </c>
      <c r="J19" s="2"/>
      <c r="K19" s="2"/>
      <c r="L19" s="2"/>
      <c r="M19" s="2"/>
      <c r="N19" s="2">
        <f t="shared" si="0"/>
        <v>85.44000000000001</v>
      </c>
      <c r="O19" s="32">
        <f t="shared" si="1"/>
        <v>0.001685629671659304</v>
      </c>
    </row>
    <row r="20" spans="1:15" ht="19.5" customHeight="1">
      <c r="A20" s="31" t="s">
        <v>22</v>
      </c>
      <c r="B20" s="2">
        <v>0.12</v>
      </c>
      <c r="C20" s="2">
        <v>0.01</v>
      </c>
      <c r="D20" s="2">
        <v>100</v>
      </c>
      <c r="E20" s="2"/>
      <c r="F20" s="2">
        <v>1.5</v>
      </c>
      <c r="G20" s="2"/>
      <c r="H20" s="2">
        <v>23.2</v>
      </c>
      <c r="I20" s="2">
        <v>3.5</v>
      </c>
      <c r="J20" s="2"/>
      <c r="K20" s="2"/>
      <c r="L20" s="2"/>
      <c r="M20" s="2"/>
      <c r="N20" s="2">
        <f t="shared" si="0"/>
        <v>128.32999999999998</v>
      </c>
      <c r="O20" s="32">
        <f t="shared" si="1"/>
        <v>0.002531798405477978</v>
      </c>
    </row>
    <row r="21" spans="1:15" ht="19.5" customHeight="1">
      <c r="A21" s="33" t="s">
        <v>23</v>
      </c>
      <c r="B21" s="34"/>
      <c r="C21" s="34"/>
      <c r="D21" s="34"/>
      <c r="E21" s="34"/>
      <c r="F21" s="34">
        <v>2.5</v>
      </c>
      <c r="G21" s="34"/>
      <c r="H21" s="34"/>
      <c r="I21" s="34"/>
      <c r="J21" s="34"/>
      <c r="K21" s="34"/>
      <c r="L21" s="34"/>
      <c r="M21" s="34"/>
      <c r="N21" s="34">
        <f t="shared" si="0"/>
        <v>2.5</v>
      </c>
      <c r="O21" s="37">
        <f t="shared" si="1"/>
        <v>4.9322029250330754E-05</v>
      </c>
    </row>
    <row r="22" spans="1:15" ht="15">
      <c r="A22" s="56" t="s">
        <v>0</v>
      </c>
      <c r="B22" s="57">
        <f aca="true" t="shared" si="2" ref="B22:N22">SUM(B10:B21)</f>
        <v>178.52999999999997</v>
      </c>
      <c r="C22" s="57">
        <f t="shared" si="2"/>
        <v>1886.0199999999998</v>
      </c>
      <c r="D22" s="57">
        <f t="shared" si="2"/>
        <v>15437.589999999998</v>
      </c>
      <c r="E22" s="57">
        <f t="shared" si="2"/>
        <v>4818.810000000006</v>
      </c>
      <c r="F22" s="57">
        <f t="shared" si="2"/>
        <v>7168.360000000001</v>
      </c>
      <c r="G22" s="57">
        <f t="shared" si="2"/>
        <v>2518.83</v>
      </c>
      <c r="H22" s="57">
        <f t="shared" si="2"/>
        <v>10688.910000000029</v>
      </c>
      <c r="I22" s="57">
        <f t="shared" si="2"/>
        <v>6667.6500000000115</v>
      </c>
      <c r="J22" s="57">
        <f>SUM(J10:J21)</f>
        <v>313.31</v>
      </c>
      <c r="K22" s="57">
        <f t="shared" si="2"/>
        <v>290.73</v>
      </c>
      <c r="L22" s="57">
        <f t="shared" si="2"/>
        <v>705.01</v>
      </c>
      <c r="M22" s="57">
        <f t="shared" si="2"/>
        <v>13.54</v>
      </c>
      <c r="N22" s="57">
        <f t="shared" si="2"/>
        <v>50687.29000000005</v>
      </c>
      <c r="O22" s="58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9" width="8.140625" style="0" bestFit="1" customWidth="1"/>
    <col min="10" max="11" width="6.57421875" style="0" bestFit="1" customWidth="1"/>
    <col min="12" max="12" width="7.140625" style="0" bestFit="1" customWidth="1"/>
    <col min="13" max="13" width="8.14062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>
        <v>0.04</v>
      </c>
      <c r="D10" s="27"/>
      <c r="E10" s="27">
        <v>58.25</v>
      </c>
      <c r="F10" s="27"/>
      <c r="G10" s="27"/>
      <c r="H10" s="27">
        <v>2</v>
      </c>
      <c r="I10" s="27"/>
      <c r="J10" s="27"/>
      <c r="K10" s="27"/>
      <c r="L10" s="27"/>
      <c r="M10" s="27"/>
      <c r="N10" s="27">
        <f aca="true" t="shared" si="0" ref="N10:N21">SUM(B10:M10)</f>
        <v>60.29</v>
      </c>
      <c r="O10" s="30">
        <f>+N10/$N$22</f>
        <v>0.00143589567714187</v>
      </c>
    </row>
    <row r="11" spans="1:15" ht="19.5" customHeight="1">
      <c r="A11" s="31" t="s">
        <v>13</v>
      </c>
      <c r="B11" s="2"/>
      <c r="C11" s="2"/>
      <c r="D11" s="2">
        <v>20</v>
      </c>
      <c r="E11" s="2"/>
      <c r="F11" s="2"/>
      <c r="G11" s="2">
        <v>1.5</v>
      </c>
      <c r="H11" s="2"/>
      <c r="I11" s="2"/>
      <c r="J11" s="2"/>
      <c r="K11" s="2"/>
      <c r="L11" s="2"/>
      <c r="M11" s="2"/>
      <c r="N11" s="2">
        <f t="shared" si="0"/>
        <v>21.5</v>
      </c>
      <c r="O11" s="32">
        <f aca="true" t="shared" si="1" ref="O11:O21">+N11/$N$22</f>
        <v>0.0005120543549270228</v>
      </c>
    </row>
    <row r="12" spans="1:15" ht="19.5" customHeight="1">
      <c r="A12" s="31" t="s">
        <v>14</v>
      </c>
      <c r="B12" s="2"/>
      <c r="C12" s="2"/>
      <c r="D12" s="2"/>
      <c r="E12" s="2">
        <v>1</v>
      </c>
      <c r="F12" s="2"/>
      <c r="G12" s="2"/>
      <c r="H12" s="2">
        <v>1.07</v>
      </c>
      <c r="I12" s="2"/>
      <c r="J12" s="2"/>
      <c r="K12" s="2"/>
      <c r="L12" s="2"/>
      <c r="M12" s="2"/>
      <c r="N12" s="2">
        <f t="shared" si="0"/>
        <v>2.0700000000000003</v>
      </c>
      <c r="O12" s="32">
        <f t="shared" si="1"/>
        <v>4.9300116962741276E-05</v>
      </c>
    </row>
    <row r="13" spans="1:15" ht="19.5" customHeight="1">
      <c r="A13" s="31" t="s">
        <v>15</v>
      </c>
      <c r="B13" s="2">
        <v>102.7</v>
      </c>
      <c r="C13" s="2">
        <v>0.03</v>
      </c>
      <c r="D13" s="2">
        <v>12.13</v>
      </c>
      <c r="E13" s="2">
        <v>3</v>
      </c>
      <c r="F13" s="2"/>
      <c r="G13" s="2">
        <v>9</v>
      </c>
      <c r="H13" s="2">
        <v>6.72</v>
      </c>
      <c r="I13" s="2">
        <v>0.51</v>
      </c>
      <c r="J13" s="2">
        <v>1</v>
      </c>
      <c r="K13" s="2">
        <v>0.7</v>
      </c>
      <c r="L13" s="2"/>
      <c r="M13" s="2">
        <v>20.02</v>
      </c>
      <c r="N13" s="2">
        <f t="shared" si="0"/>
        <v>155.81</v>
      </c>
      <c r="O13" s="32">
        <f t="shared" si="1"/>
        <v>0.0037108460019153224</v>
      </c>
    </row>
    <row r="14" spans="1:15" ht="19.5" customHeight="1">
      <c r="A14" s="31" t="s">
        <v>16</v>
      </c>
      <c r="B14" s="2">
        <v>4.39</v>
      </c>
      <c r="C14" s="2">
        <v>207.19</v>
      </c>
      <c r="D14" s="2">
        <v>1209.21</v>
      </c>
      <c r="E14" s="2">
        <v>117.77</v>
      </c>
      <c r="F14" s="2">
        <v>172.7</v>
      </c>
      <c r="G14" s="2">
        <v>6.47</v>
      </c>
      <c r="H14" s="2">
        <v>25.04</v>
      </c>
      <c r="I14" s="2">
        <v>8.49</v>
      </c>
      <c r="J14" s="2"/>
      <c r="K14" s="2">
        <v>0.75</v>
      </c>
      <c r="L14" s="2"/>
      <c r="M14" s="2">
        <v>1.51</v>
      </c>
      <c r="N14" s="2">
        <f t="shared" si="0"/>
        <v>1753.52</v>
      </c>
      <c r="O14" s="32">
        <f t="shared" si="1"/>
        <v>0.0417626768582155</v>
      </c>
    </row>
    <row r="15" spans="1:15" ht="19.5" customHeight="1">
      <c r="A15" s="31" t="s">
        <v>17</v>
      </c>
      <c r="B15" s="2">
        <v>0.03</v>
      </c>
      <c r="C15" s="2">
        <v>1215.7</v>
      </c>
      <c r="D15" s="2">
        <v>377.85</v>
      </c>
      <c r="E15" s="2">
        <v>443.93</v>
      </c>
      <c r="F15" s="2">
        <v>245.06</v>
      </c>
      <c r="G15" s="2">
        <v>317.93</v>
      </c>
      <c r="H15" s="2">
        <v>132.83</v>
      </c>
      <c r="I15" s="2">
        <v>69.4500000000001</v>
      </c>
      <c r="J15" s="2">
        <v>15.73</v>
      </c>
      <c r="K15" s="2">
        <v>37.51</v>
      </c>
      <c r="L15" s="2">
        <v>31.1</v>
      </c>
      <c r="M15" s="2">
        <v>8.82</v>
      </c>
      <c r="N15" s="2">
        <f t="shared" si="0"/>
        <v>2895.9400000000005</v>
      </c>
      <c r="O15" s="32">
        <f t="shared" si="1"/>
        <v>0.0689711017956913</v>
      </c>
    </row>
    <row r="16" spans="1:15" ht="19.5" customHeight="1">
      <c r="A16" s="31" t="s">
        <v>18</v>
      </c>
      <c r="B16" s="2">
        <v>2.6</v>
      </c>
      <c r="C16" s="2">
        <v>616.5</v>
      </c>
      <c r="D16" s="2">
        <v>6466.63</v>
      </c>
      <c r="E16" s="2">
        <v>4712.61</v>
      </c>
      <c r="F16" s="2">
        <v>4764.38</v>
      </c>
      <c r="G16" s="2">
        <v>785.59</v>
      </c>
      <c r="H16" s="2">
        <v>1011.21</v>
      </c>
      <c r="I16" s="2">
        <v>801.9499999999987</v>
      </c>
      <c r="J16" s="2">
        <v>13.7</v>
      </c>
      <c r="K16" s="2">
        <v>56.96</v>
      </c>
      <c r="L16" s="2">
        <v>10.04</v>
      </c>
      <c r="M16" s="2">
        <v>7.88</v>
      </c>
      <c r="N16" s="2">
        <f t="shared" si="0"/>
        <v>19250.05</v>
      </c>
      <c r="O16" s="32">
        <f t="shared" si="1"/>
        <v>0.45846846209595055</v>
      </c>
    </row>
    <row r="17" spans="1:15" ht="19.5" customHeight="1">
      <c r="A17" s="31" t="s">
        <v>19</v>
      </c>
      <c r="B17" s="2">
        <v>2.22</v>
      </c>
      <c r="C17" s="2">
        <v>74.7</v>
      </c>
      <c r="D17" s="2">
        <v>1155.01</v>
      </c>
      <c r="E17" s="2">
        <v>575.07</v>
      </c>
      <c r="F17" s="2">
        <v>2824.84</v>
      </c>
      <c r="G17" s="2">
        <v>1419.21</v>
      </c>
      <c r="H17" s="2">
        <v>1382.8399999999922</v>
      </c>
      <c r="I17" s="2">
        <v>1175.52</v>
      </c>
      <c r="J17" s="2">
        <v>59.2</v>
      </c>
      <c r="K17" s="2">
        <v>37.79</v>
      </c>
      <c r="L17" s="2">
        <v>4.06</v>
      </c>
      <c r="M17" s="2">
        <v>72.01</v>
      </c>
      <c r="N17" s="2">
        <f t="shared" si="0"/>
        <v>8782.469999999994</v>
      </c>
      <c r="O17" s="32">
        <f t="shared" si="1"/>
        <v>0.20916753537283383</v>
      </c>
    </row>
    <row r="18" spans="1:15" ht="19.5" customHeight="1">
      <c r="A18" s="31" t="s">
        <v>20</v>
      </c>
      <c r="B18" s="2">
        <v>1.02</v>
      </c>
      <c r="C18" s="2"/>
      <c r="D18" s="2">
        <v>213.03</v>
      </c>
      <c r="E18" s="2">
        <v>208</v>
      </c>
      <c r="F18" s="2">
        <v>659.8</v>
      </c>
      <c r="G18" s="2">
        <v>637.96</v>
      </c>
      <c r="H18" s="2">
        <v>1218.2399999999939</v>
      </c>
      <c r="I18" s="2">
        <v>2531.98</v>
      </c>
      <c r="J18" s="2">
        <v>27.5</v>
      </c>
      <c r="K18" s="2">
        <v>25.56</v>
      </c>
      <c r="L18" s="2">
        <v>7.1</v>
      </c>
      <c r="M18" s="2">
        <v>0.02</v>
      </c>
      <c r="N18" s="2">
        <f t="shared" si="0"/>
        <v>5530.209999999995</v>
      </c>
      <c r="O18" s="32">
        <f t="shared" si="1"/>
        <v>0.1317101448446962</v>
      </c>
    </row>
    <row r="19" spans="1:15" ht="19.5" customHeight="1">
      <c r="A19" s="31" t="s">
        <v>21</v>
      </c>
      <c r="B19" s="2">
        <v>0.03</v>
      </c>
      <c r="C19" s="2"/>
      <c r="D19" s="2">
        <v>518.38</v>
      </c>
      <c r="E19" s="2">
        <v>58.45</v>
      </c>
      <c r="F19" s="2">
        <v>715</v>
      </c>
      <c r="G19" s="2">
        <v>962.28</v>
      </c>
      <c r="H19" s="2">
        <v>466.21999999999935</v>
      </c>
      <c r="I19" s="2">
        <v>258.88</v>
      </c>
      <c r="J19" s="2"/>
      <c r="K19" s="2">
        <v>15.9</v>
      </c>
      <c r="L19" s="2"/>
      <c r="M19" s="2"/>
      <c r="N19" s="2">
        <f t="shared" si="0"/>
        <v>2995.14</v>
      </c>
      <c r="O19" s="32">
        <f t="shared" si="1"/>
        <v>0.07133369677284294</v>
      </c>
    </row>
    <row r="20" spans="1:15" ht="19.5" customHeight="1">
      <c r="A20" s="31" t="s">
        <v>22</v>
      </c>
      <c r="B20" s="2">
        <v>0.01</v>
      </c>
      <c r="C20" s="2">
        <v>145</v>
      </c>
      <c r="D20" s="2">
        <v>3.58</v>
      </c>
      <c r="E20" s="2">
        <v>3.5</v>
      </c>
      <c r="F20" s="2">
        <v>1.2</v>
      </c>
      <c r="G20" s="2">
        <v>82.31</v>
      </c>
      <c r="H20" s="2">
        <v>294.87</v>
      </c>
      <c r="I20" s="2">
        <v>9.45</v>
      </c>
      <c r="J20" s="2"/>
      <c r="K20" s="2">
        <v>0.8</v>
      </c>
      <c r="L20" s="2"/>
      <c r="M20" s="2"/>
      <c r="N20" s="2">
        <f t="shared" si="0"/>
        <v>540.72</v>
      </c>
      <c r="O20" s="32">
        <f t="shared" si="1"/>
        <v>0.012878047944006503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>
        <v>0.01</v>
      </c>
      <c r="I21" s="34"/>
      <c r="J21" s="34"/>
      <c r="K21" s="34"/>
      <c r="L21" s="34"/>
      <c r="M21" s="34"/>
      <c r="N21" s="34">
        <f t="shared" si="0"/>
        <v>0.01</v>
      </c>
      <c r="O21" s="37">
        <f t="shared" si="1"/>
        <v>2.3816481624512692E-07</v>
      </c>
    </row>
    <row r="22" spans="1:15" ht="15">
      <c r="A22" s="56" t="s">
        <v>0</v>
      </c>
      <c r="B22" s="57">
        <f aca="true" t="shared" si="2" ref="B22:N22">SUM(B10:B21)</f>
        <v>113</v>
      </c>
      <c r="C22" s="57">
        <f t="shared" si="2"/>
        <v>2259.16</v>
      </c>
      <c r="D22" s="57">
        <f t="shared" si="2"/>
        <v>9975.82</v>
      </c>
      <c r="E22" s="57">
        <f t="shared" si="2"/>
        <v>6181.579999999999</v>
      </c>
      <c r="F22" s="57">
        <f t="shared" si="2"/>
        <v>9382.980000000001</v>
      </c>
      <c r="G22" s="57">
        <f t="shared" si="2"/>
        <v>4222.25</v>
      </c>
      <c r="H22" s="57">
        <f t="shared" si="2"/>
        <v>4541.049999999986</v>
      </c>
      <c r="I22" s="57">
        <f t="shared" si="2"/>
        <v>4856.229999999999</v>
      </c>
      <c r="J22" s="57">
        <f>SUM(J10:J21)</f>
        <v>117.13</v>
      </c>
      <c r="K22" s="57">
        <f t="shared" si="2"/>
        <v>175.97000000000003</v>
      </c>
      <c r="L22" s="57">
        <f t="shared" si="2"/>
        <v>52.300000000000004</v>
      </c>
      <c r="M22" s="57">
        <f t="shared" si="2"/>
        <v>110.26</v>
      </c>
      <c r="N22" s="57">
        <f t="shared" si="2"/>
        <v>41987.72999999999</v>
      </c>
      <c r="O22" s="58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2" width="5.57421875" style="0" bestFit="1" customWidth="1"/>
    <col min="3" max="7" width="8.140625" style="0" bestFit="1" customWidth="1"/>
    <col min="8" max="9" width="9.140625" style="0" bestFit="1" customWidth="1"/>
    <col min="10" max="11" width="8.140625" style="0" bestFit="1" customWidth="1"/>
    <col min="12" max="12" width="7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1</v>
      </c>
      <c r="C13" s="2">
        <v>0.06</v>
      </c>
      <c r="D13" s="2">
        <v>29.86</v>
      </c>
      <c r="E13" s="2">
        <v>3.5</v>
      </c>
      <c r="F13" s="2">
        <v>114</v>
      </c>
      <c r="G13" s="2">
        <v>31.69</v>
      </c>
      <c r="H13" s="2">
        <v>44.55</v>
      </c>
      <c r="I13" s="2">
        <v>22.99</v>
      </c>
      <c r="J13" s="2">
        <v>6.2</v>
      </c>
      <c r="K13" s="2">
        <v>1.65</v>
      </c>
      <c r="L13" s="2">
        <v>30.91</v>
      </c>
      <c r="M13" s="2">
        <v>17.11</v>
      </c>
      <c r="N13" s="2">
        <f aca="true" t="shared" si="0" ref="N13:N22">SUM(B13:M13)</f>
        <v>303.52000000000004</v>
      </c>
      <c r="O13" s="32">
        <f>+N13/$N$22</f>
        <v>0.0033698590137233708</v>
      </c>
    </row>
    <row r="14" spans="1:15" ht="19.5" customHeight="1">
      <c r="A14" s="31" t="s">
        <v>16</v>
      </c>
      <c r="B14" s="2">
        <v>0.04</v>
      </c>
      <c r="C14" s="2">
        <v>15</v>
      </c>
      <c r="D14" s="2">
        <v>1048.61</v>
      </c>
      <c r="E14" s="2">
        <v>568.18</v>
      </c>
      <c r="F14" s="2">
        <v>62.98</v>
      </c>
      <c r="G14" s="2">
        <v>30.54</v>
      </c>
      <c r="H14" s="2">
        <v>41.18</v>
      </c>
      <c r="I14" s="2">
        <v>44.99</v>
      </c>
      <c r="J14" s="2">
        <v>0.05</v>
      </c>
      <c r="K14" s="2">
        <v>10.1</v>
      </c>
      <c r="L14" s="2">
        <v>34.34</v>
      </c>
      <c r="M14" s="2">
        <v>0.24</v>
      </c>
      <c r="N14" s="2">
        <f t="shared" si="0"/>
        <v>1856.2499999999998</v>
      </c>
      <c r="O14" s="32">
        <f aca="true" t="shared" si="1" ref="O14:O21">+N14/$N$22</f>
        <v>0.02060918817285189</v>
      </c>
    </row>
    <row r="15" spans="1:15" ht="19.5" customHeight="1">
      <c r="A15" s="31" t="s">
        <v>17</v>
      </c>
      <c r="B15" s="2">
        <v>1.1</v>
      </c>
      <c r="C15" s="2">
        <v>160</v>
      </c>
      <c r="D15" s="2">
        <v>734.4399999999991</v>
      </c>
      <c r="E15" s="2">
        <v>370.11</v>
      </c>
      <c r="F15" s="2">
        <v>1131.26</v>
      </c>
      <c r="G15" s="2">
        <v>1991.86</v>
      </c>
      <c r="H15" s="2">
        <v>1705.5899999999945</v>
      </c>
      <c r="I15" s="2">
        <v>3580.04</v>
      </c>
      <c r="J15" s="2">
        <v>33.47</v>
      </c>
      <c r="K15" s="2">
        <v>157.11</v>
      </c>
      <c r="L15" s="2">
        <v>39</v>
      </c>
      <c r="M15" s="2">
        <v>0.11</v>
      </c>
      <c r="N15" s="2">
        <f t="shared" si="0"/>
        <v>9904.089999999995</v>
      </c>
      <c r="O15" s="32">
        <f t="shared" si="1"/>
        <v>0.10996107986039627</v>
      </c>
    </row>
    <row r="16" spans="1:15" ht="19.5" customHeight="1">
      <c r="A16" s="31" t="s">
        <v>18</v>
      </c>
      <c r="B16" s="2">
        <v>1.5</v>
      </c>
      <c r="C16" s="2">
        <v>2061.01</v>
      </c>
      <c r="D16" s="2">
        <v>2758.33</v>
      </c>
      <c r="E16" s="2">
        <v>454.61</v>
      </c>
      <c r="F16" s="2">
        <v>558.55</v>
      </c>
      <c r="G16" s="2">
        <v>226.48</v>
      </c>
      <c r="H16" s="2">
        <v>2030.8699999999935</v>
      </c>
      <c r="I16" s="2">
        <v>22043.699999999906</v>
      </c>
      <c r="J16" s="2">
        <v>352.21</v>
      </c>
      <c r="K16" s="2">
        <v>186.62</v>
      </c>
      <c r="L16" s="2">
        <v>22.23</v>
      </c>
      <c r="M16" s="2">
        <v>89.13</v>
      </c>
      <c r="N16" s="2">
        <f t="shared" si="0"/>
        <v>30785.2399999999</v>
      </c>
      <c r="O16" s="32">
        <f t="shared" si="1"/>
        <v>0.3417959887441912</v>
      </c>
    </row>
    <row r="17" spans="1:15" ht="19.5" customHeight="1">
      <c r="A17" s="31" t="s">
        <v>19</v>
      </c>
      <c r="B17" s="2">
        <v>6.1</v>
      </c>
      <c r="C17" s="2">
        <v>3</v>
      </c>
      <c r="D17" s="2">
        <v>209.96</v>
      </c>
      <c r="E17" s="2">
        <v>194.37</v>
      </c>
      <c r="F17" s="2">
        <v>1457.83</v>
      </c>
      <c r="G17" s="2">
        <v>420.2</v>
      </c>
      <c r="H17" s="2">
        <v>29285.03999999983</v>
      </c>
      <c r="I17" s="2">
        <v>8083.6300000000165</v>
      </c>
      <c r="J17" s="2">
        <v>2157.42</v>
      </c>
      <c r="K17" s="2">
        <v>3830.94</v>
      </c>
      <c r="L17" s="2">
        <v>227.19</v>
      </c>
      <c r="M17" s="2">
        <v>33.17</v>
      </c>
      <c r="N17" s="2">
        <f t="shared" si="0"/>
        <v>45908.849999999846</v>
      </c>
      <c r="O17" s="32">
        <f t="shared" si="1"/>
        <v>0.5097072745854428</v>
      </c>
    </row>
    <row r="18" spans="1:15" ht="19.5" customHeight="1">
      <c r="A18" s="31" t="s">
        <v>20</v>
      </c>
      <c r="B18" s="2">
        <v>3</v>
      </c>
      <c r="C18" s="2">
        <v>80</v>
      </c>
      <c r="D18" s="2">
        <v>233.87</v>
      </c>
      <c r="E18" s="2">
        <v>76</v>
      </c>
      <c r="F18" s="2">
        <v>126.75</v>
      </c>
      <c r="G18" s="2">
        <v>199.82</v>
      </c>
      <c r="H18" s="2">
        <v>95.13000000000011</v>
      </c>
      <c r="I18" s="2">
        <v>80.90000000000008</v>
      </c>
      <c r="J18" s="2">
        <v>5.77</v>
      </c>
      <c r="K18" s="2">
        <v>2.98</v>
      </c>
      <c r="L18" s="2"/>
      <c r="M18" s="2">
        <v>0.39</v>
      </c>
      <c r="N18" s="2">
        <f t="shared" si="0"/>
        <v>904.6100000000002</v>
      </c>
      <c r="O18" s="32">
        <f t="shared" si="1"/>
        <v>0.010043516613087437</v>
      </c>
    </row>
    <row r="19" spans="1:15" ht="19.5" customHeight="1">
      <c r="A19" s="31" t="s">
        <v>21</v>
      </c>
      <c r="B19" s="2"/>
      <c r="C19" s="2"/>
      <c r="D19" s="2">
        <v>192.06</v>
      </c>
      <c r="E19" s="2">
        <v>86.55</v>
      </c>
      <c r="F19" s="2">
        <v>52.85</v>
      </c>
      <c r="G19" s="2">
        <v>15.23</v>
      </c>
      <c r="H19" s="2">
        <v>17.63</v>
      </c>
      <c r="I19" s="2">
        <v>27.64</v>
      </c>
      <c r="J19" s="2"/>
      <c r="K19" s="2"/>
      <c r="L19" s="2"/>
      <c r="M19" s="2">
        <v>1</v>
      </c>
      <c r="N19" s="2">
        <f t="shared" si="0"/>
        <v>392.96000000000004</v>
      </c>
      <c r="O19" s="32">
        <f t="shared" si="1"/>
        <v>0.004362874927624986</v>
      </c>
    </row>
    <row r="20" spans="1:15" ht="19.5" customHeight="1">
      <c r="A20" s="31" t="s">
        <v>22</v>
      </c>
      <c r="B20" s="2"/>
      <c r="C20" s="2">
        <v>5</v>
      </c>
      <c r="D20" s="2"/>
      <c r="E20" s="2">
        <v>1.52</v>
      </c>
      <c r="F20" s="2">
        <v>7</v>
      </c>
      <c r="G20" s="2"/>
      <c r="H20" s="2"/>
      <c r="I20" s="2">
        <v>0.01</v>
      </c>
      <c r="J20" s="2"/>
      <c r="K20" s="2"/>
      <c r="L20" s="2"/>
      <c r="M20" s="2"/>
      <c r="N20" s="2">
        <f t="shared" si="0"/>
        <v>13.53</v>
      </c>
      <c r="O20" s="32">
        <f t="shared" si="1"/>
        <v>0.00015021808268212043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12.74</v>
      </c>
      <c r="C22" s="57">
        <f t="shared" si="2"/>
        <v>2324.07</v>
      </c>
      <c r="D22" s="57">
        <f t="shared" si="2"/>
        <v>5207.129999999999</v>
      </c>
      <c r="E22" s="57">
        <f t="shared" si="2"/>
        <v>1754.84</v>
      </c>
      <c r="F22" s="57">
        <f t="shared" si="2"/>
        <v>3511.22</v>
      </c>
      <c r="G22" s="57">
        <f t="shared" si="2"/>
        <v>2915.8199999999997</v>
      </c>
      <c r="H22" s="57">
        <f t="shared" si="2"/>
        <v>33219.989999999816</v>
      </c>
      <c r="I22" s="57">
        <f t="shared" si="2"/>
        <v>33883.89999999993</v>
      </c>
      <c r="J22" s="57">
        <f>SUM(J13:J20)</f>
        <v>2555.12</v>
      </c>
      <c r="K22" s="57">
        <f t="shared" si="2"/>
        <v>4189.4</v>
      </c>
      <c r="L22" s="57">
        <f t="shared" si="2"/>
        <v>353.67</v>
      </c>
      <c r="M22" s="57">
        <f t="shared" si="2"/>
        <v>141.14999999999998</v>
      </c>
      <c r="N22" s="57">
        <f t="shared" si="0"/>
        <v>90069.04999999973</v>
      </c>
      <c r="O22" s="58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5" width="8.140625" style="0" bestFit="1" customWidth="1"/>
    <col min="6" max="7" width="6.57421875" style="0" bestFit="1" customWidth="1"/>
    <col min="8" max="9" width="8.140625" style="0" bestFit="1" customWidth="1"/>
    <col min="10" max="10" width="5.5742187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5</v>
      </c>
      <c r="C13" s="2">
        <v>19.37</v>
      </c>
      <c r="D13" s="2"/>
      <c r="E13" s="2"/>
      <c r="F13" s="2">
        <v>10</v>
      </c>
      <c r="G13" s="2">
        <v>5.01</v>
      </c>
      <c r="H13" s="2">
        <v>5.88</v>
      </c>
      <c r="I13" s="2">
        <v>0.88</v>
      </c>
      <c r="J13" s="2"/>
      <c r="K13" s="2">
        <v>7.25</v>
      </c>
      <c r="L13" s="2"/>
      <c r="M13" s="2">
        <v>1.5</v>
      </c>
      <c r="N13" s="2">
        <f aca="true" t="shared" si="0" ref="N13:N22">SUM(B13:M13)</f>
        <v>54.89000000000001</v>
      </c>
      <c r="O13" s="32">
        <f>+N13/$N$22</f>
        <v>0.005026317428107823</v>
      </c>
    </row>
    <row r="14" spans="1:15" ht="19.5" customHeight="1">
      <c r="A14" s="31" t="s">
        <v>16</v>
      </c>
      <c r="B14" s="2">
        <v>2.5</v>
      </c>
      <c r="C14" s="2">
        <v>0.27</v>
      </c>
      <c r="D14" s="2">
        <v>43.6</v>
      </c>
      <c r="E14" s="2">
        <v>145.86</v>
      </c>
      <c r="F14" s="2">
        <v>27.1</v>
      </c>
      <c r="G14" s="2">
        <v>42.57</v>
      </c>
      <c r="H14" s="2">
        <v>42.96</v>
      </c>
      <c r="I14" s="2">
        <v>38.7</v>
      </c>
      <c r="J14" s="2"/>
      <c r="K14" s="2">
        <v>0.4</v>
      </c>
      <c r="L14" s="2">
        <v>84.5</v>
      </c>
      <c r="M14" s="2">
        <v>0.02</v>
      </c>
      <c r="N14" s="2">
        <f t="shared" si="0"/>
        <v>428.47999999999996</v>
      </c>
      <c r="O14" s="32">
        <f aca="true" t="shared" si="1" ref="O14:O21">+N14/$N$22</f>
        <v>0.03923622684634067</v>
      </c>
    </row>
    <row r="15" spans="1:15" ht="19.5" customHeight="1">
      <c r="A15" s="31" t="s">
        <v>17</v>
      </c>
      <c r="B15" s="2"/>
      <c r="C15" s="2">
        <v>21.25</v>
      </c>
      <c r="D15" s="2">
        <v>477.28</v>
      </c>
      <c r="E15" s="2">
        <v>347.67</v>
      </c>
      <c r="F15" s="2">
        <v>255.1</v>
      </c>
      <c r="G15" s="2">
        <v>167.87</v>
      </c>
      <c r="H15" s="2">
        <v>228.56</v>
      </c>
      <c r="I15" s="2">
        <v>103.27</v>
      </c>
      <c r="J15" s="2">
        <v>5.8</v>
      </c>
      <c r="K15" s="2">
        <v>29.2</v>
      </c>
      <c r="L15" s="2"/>
      <c r="M15" s="2">
        <v>0.02</v>
      </c>
      <c r="N15" s="2">
        <f t="shared" si="0"/>
        <v>1636.02</v>
      </c>
      <c r="O15" s="32">
        <f t="shared" si="1"/>
        <v>0.1498115474354702</v>
      </c>
    </row>
    <row r="16" spans="1:15" ht="19.5" customHeight="1">
      <c r="A16" s="31" t="s">
        <v>18</v>
      </c>
      <c r="B16" s="2">
        <v>2.3</v>
      </c>
      <c r="C16" s="2">
        <v>23.9</v>
      </c>
      <c r="D16" s="2">
        <v>840.899999999998</v>
      </c>
      <c r="E16" s="2">
        <v>647.96</v>
      </c>
      <c r="F16" s="2">
        <v>140.4</v>
      </c>
      <c r="G16" s="2">
        <v>199.99</v>
      </c>
      <c r="H16" s="2">
        <v>229.7</v>
      </c>
      <c r="I16" s="2">
        <v>685.91</v>
      </c>
      <c r="J16" s="2">
        <v>6.27</v>
      </c>
      <c r="K16" s="2">
        <v>20.08</v>
      </c>
      <c r="L16" s="2">
        <v>3</v>
      </c>
      <c r="M16" s="2">
        <v>23.26</v>
      </c>
      <c r="N16" s="2">
        <f t="shared" si="0"/>
        <v>2823.6699999999983</v>
      </c>
      <c r="O16" s="32">
        <f t="shared" si="1"/>
        <v>0.25856552618373485</v>
      </c>
    </row>
    <row r="17" spans="1:15" ht="19.5" customHeight="1">
      <c r="A17" s="31" t="s">
        <v>19</v>
      </c>
      <c r="B17" s="2">
        <v>0.8</v>
      </c>
      <c r="C17" s="2">
        <v>7.9</v>
      </c>
      <c r="D17" s="2">
        <v>175.07</v>
      </c>
      <c r="E17" s="2">
        <v>178.06</v>
      </c>
      <c r="F17" s="2">
        <v>147.52</v>
      </c>
      <c r="G17" s="2">
        <v>324.27</v>
      </c>
      <c r="H17" s="2">
        <v>376.2599999999991</v>
      </c>
      <c r="I17" s="2">
        <v>1201.57</v>
      </c>
      <c r="J17" s="2">
        <v>1.22</v>
      </c>
      <c r="K17" s="2">
        <v>25.04</v>
      </c>
      <c r="L17" s="2"/>
      <c r="M17" s="2">
        <v>0.8</v>
      </c>
      <c r="N17" s="2">
        <f t="shared" si="0"/>
        <v>2438.509999999999</v>
      </c>
      <c r="O17" s="32">
        <f t="shared" si="1"/>
        <v>0.22329614340709053</v>
      </c>
    </row>
    <row r="18" spans="1:15" ht="19.5" customHeight="1">
      <c r="A18" s="31" t="s">
        <v>20</v>
      </c>
      <c r="B18" s="2"/>
      <c r="C18" s="2">
        <v>12</v>
      </c>
      <c r="D18" s="2">
        <v>609.0099999999989</v>
      </c>
      <c r="E18" s="2">
        <v>432.81</v>
      </c>
      <c r="F18" s="2">
        <v>61.45</v>
      </c>
      <c r="G18" s="2">
        <v>99.62</v>
      </c>
      <c r="H18" s="2">
        <v>668.3199999999991</v>
      </c>
      <c r="I18" s="2">
        <v>1225.72</v>
      </c>
      <c r="J18" s="2">
        <v>0.7</v>
      </c>
      <c r="K18" s="2">
        <v>24.3</v>
      </c>
      <c r="L18" s="2">
        <v>2</v>
      </c>
      <c r="M18" s="2">
        <v>0.5</v>
      </c>
      <c r="N18" s="2">
        <f t="shared" si="0"/>
        <v>3136.4299999999985</v>
      </c>
      <c r="O18" s="32">
        <f t="shared" si="1"/>
        <v>0.2872051880313392</v>
      </c>
    </row>
    <row r="19" spans="1:15" ht="19.5" customHeight="1">
      <c r="A19" s="31" t="s">
        <v>21</v>
      </c>
      <c r="B19" s="2"/>
      <c r="C19" s="2"/>
      <c r="D19" s="2">
        <v>32.48</v>
      </c>
      <c r="E19" s="2">
        <v>5.34</v>
      </c>
      <c r="F19" s="2">
        <v>7.8</v>
      </c>
      <c r="G19" s="2">
        <v>30.09</v>
      </c>
      <c r="H19" s="2">
        <v>206.24</v>
      </c>
      <c r="I19" s="2">
        <v>55.98</v>
      </c>
      <c r="J19" s="2"/>
      <c r="K19" s="2">
        <v>3.5</v>
      </c>
      <c r="L19" s="2"/>
      <c r="M19" s="2">
        <v>0.78</v>
      </c>
      <c r="N19" s="2">
        <f t="shared" si="0"/>
        <v>342.21</v>
      </c>
      <c r="O19" s="32">
        <f t="shared" si="1"/>
        <v>0.03133641987744175</v>
      </c>
    </row>
    <row r="20" spans="1:15" ht="19.5" customHeight="1">
      <c r="A20" s="31" t="s">
        <v>22</v>
      </c>
      <c r="B20" s="2"/>
      <c r="C20" s="2"/>
      <c r="D20" s="2">
        <v>54.7</v>
      </c>
      <c r="E20" s="2">
        <v>2.23</v>
      </c>
      <c r="F20" s="2"/>
      <c r="G20" s="2"/>
      <c r="H20" s="2">
        <v>1.28</v>
      </c>
      <c r="I20" s="2">
        <v>2.1</v>
      </c>
      <c r="J20" s="2"/>
      <c r="K20" s="2"/>
      <c r="L20" s="2"/>
      <c r="M20" s="2"/>
      <c r="N20" s="2">
        <f t="shared" si="0"/>
        <v>60.31</v>
      </c>
      <c r="O20" s="32">
        <f t="shared" si="1"/>
        <v>0.005522630790475182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10.600000000000001</v>
      </c>
      <c r="C22" s="57">
        <f t="shared" si="2"/>
        <v>84.69</v>
      </c>
      <c r="D22" s="57">
        <f t="shared" si="2"/>
        <v>2233.039999999997</v>
      </c>
      <c r="E22" s="57">
        <f t="shared" si="2"/>
        <v>1759.9299999999998</v>
      </c>
      <c r="F22" s="57">
        <f t="shared" si="2"/>
        <v>649.37</v>
      </c>
      <c r="G22" s="57">
        <f t="shared" si="2"/>
        <v>869.4200000000001</v>
      </c>
      <c r="H22" s="57">
        <f t="shared" si="2"/>
        <v>1759.199999999998</v>
      </c>
      <c r="I22" s="57">
        <f t="shared" si="2"/>
        <v>3314.13</v>
      </c>
      <c r="J22" s="57">
        <f>SUM(J13:J20)</f>
        <v>13.99</v>
      </c>
      <c r="K22" s="57">
        <f t="shared" si="2"/>
        <v>109.77</v>
      </c>
      <c r="L22" s="57">
        <f t="shared" si="2"/>
        <v>89.5</v>
      </c>
      <c r="M22" s="57">
        <f t="shared" si="2"/>
        <v>26.880000000000003</v>
      </c>
      <c r="N22" s="57">
        <f t="shared" si="0"/>
        <v>10920.519999999993</v>
      </c>
      <c r="O22" s="58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2" width="4.57421875" style="0" bestFit="1" customWidth="1"/>
    <col min="3" max="3" width="5.57421875" style="0" bestFit="1" customWidth="1"/>
    <col min="4" max="9" width="8.140625" style="0" bestFit="1" customWidth="1"/>
    <col min="10" max="10" width="6.00390625" style="0" bestFit="1" customWidth="1"/>
    <col min="11" max="11" width="5.5742187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/>
      <c r="C13" s="2">
        <v>2.6</v>
      </c>
      <c r="D13" s="2">
        <v>0.47</v>
      </c>
      <c r="E13" s="2">
        <v>2</v>
      </c>
      <c r="F13" s="2"/>
      <c r="G13" s="2"/>
      <c r="H13" s="2">
        <v>205.82</v>
      </c>
      <c r="I13" s="2">
        <v>161.43</v>
      </c>
      <c r="J13" s="2"/>
      <c r="K13" s="2">
        <v>5</v>
      </c>
      <c r="L13" s="2">
        <v>220.75</v>
      </c>
      <c r="M13" s="2">
        <v>25</v>
      </c>
      <c r="N13" s="2">
        <f aca="true" t="shared" si="0" ref="N13:N22">SUM(B13:M13)</f>
        <v>623.0699999999999</v>
      </c>
      <c r="O13" s="32">
        <f>+N13/$N$22</f>
        <v>0.036261704434546835</v>
      </c>
    </row>
    <row r="14" spans="1:15" ht="19.5" customHeight="1">
      <c r="A14" s="31" t="s">
        <v>16</v>
      </c>
      <c r="B14" s="2">
        <v>1.53</v>
      </c>
      <c r="C14" s="2">
        <v>3.58</v>
      </c>
      <c r="D14" s="2">
        <v>9.59</v>
      </c>
      <c r="E14" s="2">
        <v>33.55</v>
      </c>
      <c r="F14" s="2">
        <v>63.05</v>
      </c>
      <c r="G14" s="2">
        <v>272.94</v>
      </c>
      <c r="H14" s="2">
        <v>315.11</v>
      </c>
      <c r="I14" s="2">
        <v>667.49</v>
      </c>
      <c r="J14" s="2">
        <v>0.18</v>
      </c>
      <c r="K14" s="2">
        <v>7.85</v>
      </c>
      <c r="L14" s="2"/>
      <c r="M14" s="2"/>
      <c r="N14" s="2">
        <f t="shared" si="0"/>
        <v>1374.8700000000001</v>
      </c>
      <c r="O14" s="32">
        <f aca="true" t="shared" si="1" ref="O14:O21">+N14/$N$22</f>
        <v>0.08001529455105431</v>
      </c>
    </row>
    <row r="15" spans="1:15" ht="19.5" customHeight="1">
      <c r="A15" s="31" t="s">
        <v>17</v>
      </c>
      <c r="B15" s="2">
        <v>1</v>
      </c>
      <c r="C15" s="2">
        <v>5.5</v>
      </c>
      <c r="D15" s="2">
        <v>1007.13</v>
      </c>
      <c r="E15" s="2">
        <v>301.82</v>
      </c>
      <c r="F15" s="2">
        <v>538.26</v>
      </c>
      <c r="G15" s="2">
        <v>145.03</v>
      </c>
      <c r="H15" s="2">
        <v>408.6899999999992</v>
      </c>
      <c r="I15" s="2">
        <v>322.43</v>
      </c>
      <c r="J15" s="2">
        <v>5.55</v>
      </c>
      <c r="K15" s="2">
        <v>19.61</v>
      </c>
      <c r="L15" s="2">
        <v>33.84</v>
      </c>
      <c r="M15" s="2">
        <v>19.64</v>
      </c>
      <c r="N15" s="2">
        <f t="shared" si="0"/>
        <v>2808.4999999999995</v>
      </c>
      <c r="O15" s="32">
        <f t="shared" si="1"/>
        <v>0.1634503296650854</v>
      </c>
    </row>
    <row r="16" spans="1:15" ht="19.5" customHeight="1">
      <c r="A16" s="31" t="s">
        <v>18</v>
      </c>
      <c r="B16" s="2">
        <v>1.38</v>
      </c>
      <c r="C16" s="2">
        <v>2.51</v>
      </c>
      <c r="D16" s="2">
        <v>637.4799999999989</v>
      </c>
      <c r="E16" s="2">
        <v>393.79</v>
      </c>
      <c r="F16" s="2">
        <v>3131.02</v>
      </c>
      <c r="G16" s="2">
        <v>433.31</v>
      </c>
      <c r="H16" s="2">
        <v>1020.13</v>
      </c>
      <c r="I16" s="2">
        <v>1434.89</v>
      </c>
      <c r="J16" s="2">
        <v>28.98</v>
      </c>
      <c r="K16" s="2">
        <v>29.64</v>
      </c>
      <c r="L16" s="2">
        <v>28.06</v>
      </c>
      <c r="M16" s="2">
        <v>10.29</v>
      </c>
      <c r="N16" s="2">
        <f t="shared" si="0"/>
        <v>7151.48</v>
      </c>
      <c r="O16" s="32">
        <f t="shared" si="1"/>
        <v>0.41620500751050926</v>
      </c>
    </row>
    <row r="17" spans="1:15" ht="19.5" customHeight="1">
      <c r="A17" s="31" t="s">
        <v>19</v>
      </c>
      <c r="B17" s="2">
        <v>1.61</v>
      </c>
      <c r="C17" s="2">
        <v>4.26</v>
      </c>
      <c r="D17" s="2">
        <v>715.48</v>
      </c>
      <c r="E17" s="2">
        <v>217.88</v>
      </c>
      <c r="F17" s="2">
        <v>137.32</v>
      </c>
      <c r="G17" s="2">
        <v>109.68</v>
      </c>
      <c r="H17" s="2">
        <v>148.12</v>
      </c>
      <c r="I17" s="2">
        <v>337.6</v>
      </c>
      <c r="J17" s="2">
        <v>22.12</v>
      </c>
      <c r="K17" s="2">
        <v>9.31</v>
      </c>
      <c r="L17" s="2">
        <v>6.04</v>
      </c>
      <c r="M17" s="2">
        <v>103.51</v>
      </c>
      <c r="N17" s="2">
        <f t="shared" si="0"/>
        <v>1812.9299999999996</v>
      </c>
      <c r="O17" s="32">
        <f t="shared" si="1"/>
        <v>0.10550970488151087</v>
      </c>
    </row>
    <row r="18" spans="1:15" ht="19.5" customHeight="1">
      <c r="A18" s="31" t="s">
        <v>20</v>
      </c>
      <c r="B18" s="2">
        <v>0.12</v>
      </c>
      <c r="C18" s="2">
        <v>0.13</v>
      </c>
      <c r="D18" s="2">
        <v>1232.43</v>
      </c>
      <c r="E18" s="2">
        <v>118.34</v>
      </c>
      <c r="F18" s="2">
        <v>109.27</v>
      </c>
      <c r="G18" s="2">
        <v>805.84</v>
      </c>
      <c r="H18" s="2">
        <v>162.29</v>
      </c>
      <c r="I18" s="2">
        <v>125.06</v>
      </c>
      <c r="J18" s="2">
        <v>5.16</v>
      </c>
      <c r="K18" s="2">
        <v>16.3</v>
      </c>
      <c r="L18" s="2">
        <v>147.77</v>
      </c>
      <c r="M18" s="2">
        <v>0.24</v>
      </c>
      <c r="N18" s="2">
        <f t="shared" si="0"/>
        <v>2722.95</v>
      </c>
      <c r="O18" s="32">
        <f t="shared" si="1"/>
        <v>0.15847145279029531</v>
      </c>
    </row>
    <row r="19" spans="1:15" ht="19.5" customHeight="1">
      <c r="A19" s="31" t="s">
        <v>21</v>
      </c>
      <c r="B19" s="2">
        <v>1.02</v>
      </c>
      <c r="C19" s="2"/>
      <c r="D19" s="2">
        <v>36.44</v>
      </c>
      <c r="E19" s="2">
        <v>121.6</v>
      </c>
      <c r="F19" s="2">
        <v>251.26</v>
      </c>
      <c r="G19" s="2">
        <v>139.84</v>
      </c>
      <c r="H19" s="2">
        <v>86.53</v>
      </c>
      <c r="I19" s="2">
        <v>37.28</v>
      </c>
      <c r="J19" s="2"/>
      <c r="K19" s="2"/>
      <c r="L19" s="2">
        <v>0.3</v>
      </c>
      <c r="M19" s="2"/>
      <c r="N19" s="2">
        <f t="shared" si="0"/>
        <v>674.2699999999999</v>
      </c>
      <c r="O19" s="32">
        <f t="shared" si="1"/>
        <v>0.0392414647617152</v>
      </c>
    </row>
    <row r="20" spans="1:15" ht="19.5" customHeight="1">
      <c r="A20" s="31" t="s">
        <v>22</v>
      </c>
      <c r="B20" s="2"/>
      <c r="C20" s="2"/>
      <c r="D20" s="2">
        <v>3.5</v>
      </c>
      <c r="E20" s="2">
        <v>11</v>
      </c>
      <c r="F20" s="2"/>
      <c r="G20" s="2"/>
      <c r="H20" s="2"/>
      <c r="I20" s="2">
        <v>0.02</v>
      </c>
      <c r="J20" s="2"/>
      <c r="K20" s="2"/>
      <c r="L20" s="2"/>
      <c r="M20" s="2"/>
      <c r="N20" s="2">
        <f t="shared" si="0"/>
        <v>14.52</v>
      </c>
      <c r="O20" s="32">
        <f t="shared" si="1"/>
        <v>0.0008450414052829057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6.66</v>
      </c>
      <c r="C22" s="57">
        <f t="shared" si="2"/>
        <v>18.58</v>
      </c>
      <c r="D22" s="57">
        <f t="shared" si="2"/>
        <v>3642.519999999999</v>
      </c>
      <c r="E22" s="57">
        <f t="shared" si="2"/>
        <v>1199.98</v>
      </c>
      <c r="F22" s="57">
        <f t="shared" si="2"/>
        <v>4230.18</v>
      </c>
      <c r="G22" s="57">
        <f t="shared" si="2"/>
        <v>1906.64</v>
      </c>
      <c r="H22" s="57">
        <f t="shared" si="2"/>
        <v>2346.689999999999</v>
      </c>
      <c r="I22" s="57">
        <f t="shared" si="2"/>
        <v>3086.2000000000003</v>
      </c>
      <c r="J22" s="57">
        <f>SUM(J13:J20)</f>
        <v>61.989999999999995</v>
      </c>
      <c r="K22" s="57">
        <f t="shared" si="2"/>
        <v>87.71</v>
      </c>
      <c r="L22" s="57">
        <f t="shared" si="2"/>
        <v>436.76000000000005</v>
      </c>
      <c r="M22" s="57">
        <f t="shared" si="2"/>
        <v>158.68</v>
      </c>
      <c r="N22" s="57">
        <f t="shared" si="0"/>
        <v>17182.589999999997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.57421875" style="0" bestFit="1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8.140625" style="0" bestFit="1" customWidth="1"/>
    <col min="12" max="13" width="6.5742187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0.06</v>
      </c>
      <c r="C13" s="2"/>
      <c r="D13" s="2">
        <v>246.89</v>
      </c>
      <c r="E13" s="2">
        <v>281.83</v>
      </c>
      <c r="F13" s="2">
        <v>673.75</v>
      </c>
      <c r="G13" s="2">
        <v>149.04</v>
      </c>
      <c r="H13" s="2">
        <v>173.51</v>
      </c>
      <c r="I13" s="2">
        <v>96.72</v>
      </c>
      <c r="J13" s="2">
        <v>5.2</v>
      </c>
      <c r="K13" s="2">
        <v>9.9</v>
      </c>
      <c r="L13" s="2">
        <v>18.51</v>
      </c>
      <c r="M13" s="2">
        <v>0.4</v>
      </c>
      <c r="N13" s="2">
        <f aca="true" t="shared" si="0" ref="N13:N22">SUM(B13:M13)</f>
        <v>1655.8100000000002</v>
      </c>
      <c r="O13" s="32">
        <f>+N13/$N$22</f>
        <v>0.016282798582958644</v>
      </c>
    </row>
    <row r="14" spans="1:15" ht="19.5" customHeight="1">
      <c r="A14" s="31" t="s">
        <v>16</v>
      </c>
      <c r="B14" s="2">
        <v>0.73</v>
      </c>
      <c r="C14" s="2">
        <v>4.52</v>
      </c>
      <c r="D14" s="2">
        <v>293.91</v>
      </c>
      <c r="E14" s="2">
        <v>235.94</v>
      </c>
      <c r="F14" s="2">
        <v>90.28</v>
      </c>
      <c r="G14" s="2">
        <v>171.89</v>
      </c>
      <c r="H14" s="2">
        <v>203.75</v>
      </c>
      <c r="I14" s="2">
        <v>261.97</v>
      </c>
      <c r="J14" s="2">
        <v>51.1</v>
      </c>
      <c r="K14" s="2">
        <v>14.8</v>
      </c>
      <c r="L14" s="2">
        <v>1</v>
      </c>
      <c r="M14" s="2">
        <v>173</v>
      </c>
      <c r="N14" s="2">
        <f t="shared" si="0"/>
        <v>1502.8899999999999</v>
      </c>
      <c r="O14" s="32">
        <f aca="true" t="shared" si="1" ref="O14:O21">+N14/$N$22</f>
        <v>0.01477902365751065</v>
      </c>
    </row>
    <row r="15" spans="1:15" ht="19.5" customHeight="1">
      <c r="A15" s="31" t="s">
        <v>17</v>
      </c>
      <c r="B15" s="2">
        <v>1.02</v>
      </c>
      <c r="C15" s="2">
        <v>30.01</v>
      </c>
      <c r="D15" s="2">
        <v>1111.4</v>
      </c>
      <c r="E15" s="2">
        <v>152.82</v>
      </c>
      <c r="F15" s="2">
        <v>998.88</v>
      </c>
      <c r="G15" s="2">
        <v>985.58</v>
      </c>
      <c r="H15" s="2">
        <v>2057.199999999995</v>
      </c>
      <c r="I15" s="2">
        <v>399.17</v>
      </c>
      <c r="J15" s="2">
        <v>105.13</v>
      </c>
      <c r="K15" s="2">
        <v>106.85</v>
      </c>
      <c r="L15" s="2">
        <v>104.26</v>
      </c>
      <c r="M15" s="2"/>
      <c r="N15" s="2">
        <f t="shared" si="0"/>
        <v>6052.319999999995</v>
      </c>
      <c r="O15" s="32">
        <f t="shared" si="1"/>
        <v>0.0595169177137547</v>
      </c>
    </row>
    <row r="16" spans="1:15" ht="19.5" customHeight="1">
      <c r="A16" s="31" t="s">
        <v>18</v>
      </c>
      <c r="B16" s="2">
        <v>3.77</v>
      </c>
      <c r="C16" s="2">
        <v>5.07</v>
      </c>
      <c r="D16" s="2">
        <v>156.71</v>
      </c>
      <c r="E16" s="2">
        <v>36.91</v>
      </c>
      <c r="F16" s="2">
        <v>26422.71</v>
      </c>
      <c r="G16" s="2">
        <v>462.93</v>
      </c>
      <c r="H16" s="2">
        <v>5056.960000000019</v>
      </c>
      <c r="I16" s="2">
        <v>1091.06</v>
      </c>
      <c r="J16" s="2">
        <v>128.16</v>
      </c>
      <c r="K16" s="2">
        <v>1319.97</v>
      </c>
      <c r="L16" s="2">
        <v>126.66</v>
      </c>
      <c r="M16" s="2">
        <v>1.69</v>
      </c>
      <c r="N16" s="2">
        <f t="shared" si="0"/>
        <v>34812.60000000003</v>
      </c>
      <c r="O16" s="32">
        <f t="shared" si="1"/>
        <v>0.3423379215907057</v>
      </c>
    </row>
    <row r="17" spans="1:15" ht="19.5" customHeight="1">
      <c r="A17" s="31" t="s">
        <v>19</v>
      </c>
      <c r="B17" s="2"/>
      <c r="C17" s="2">
        <v>3.77</v>
      </c>
      <c r="D17" s="2">
        <v>54.67</v>
      </c>
      <c r="E17" s="2">
        <v>81.05</v>
      </c>
      <c r="F17" s="2">
        <v>866.31</v>
      </c>
      <c r="G17" s="2">
        <v>1494.84</v>
      </c>
      <c r="H17" s="2">
        <v>42457.4599999999</v>
      </c>
      <c r="I17" s="2">
        <v>4938.970000000016</v>
      </c>
      <c r="J17" s="2">
        <v>691.5</v>
      </c>
      <c r="K17" s="2">
        <v>1154.26</v>
      </c>
      <c r="L17" s="2">
        <v>21.25</v>
      </c>
      <c r="M17" s="2">
        <v>1.04</v>
      </c>
      <c r="N17" s="2">
        <f t="shared" si="0"/>
        <v>51765.119999999915</v>
      </c>
      <c r="O17" s="32">
        <f t="shared" si="1"/>
        <v>0.5090445296155252</v>
      </c>
    </row>
    <row r="18" spans="1:15" ht="19.5" customHeight="1">
      <c r="A18" s="31" t="s">
        <v>20</v>
      </c>
      <c r="B18" s="2"/>
      <c r="C18" s="2">
        <v>100</v>
      </c>
      <c r="D18" s="2">
        <v>20.95</v>
      </c>
      <c r="E18" s="2">
        <v>38.83</v>
      </c>
      <c r="F18" s="2">
        <v>31.1</v>
      </c>
      <c r="G18" s="2">
        <v>1069.61</v>
      </c>
      <c r="H18" s="2">
        <v>465.69999999999936</v>
      </c>
      <c r="I18" s="2">
        <v>386.14</v>
      </c>
      <c r="J18" s="2">
        <v>87.62</v>
      </c>
      <c r="K18" s="2">
        <v>17.55</v>
      </c>
      <c r="L18" s="2">
        <v>0.55</v>
      </c>
      <c r="M18" s="2">
        <v>29.02</v>
      </c>
      <c r="N18" s="2">
        <f t="shared" si="0"/>
        <v>2247.0699999999993</v>
      </c>
      <c r="O18" s="32">
        <f t="shared" si="1"/>
        <v>0.022097093393450253</v>
      </c>
    </row>
    <row r="19" spans="1:15" ht="19.5" customHeight="1">
      <c r="A19" s="31" t="s">
        <v>21</v>
      </c>
      <c r="B19" s="2"/>
      <c r="C19" s="2">
        <v>0.03</v>
      </c>
      <c r="D19" s="2">
        <v>333.58</v>
      </c>
      <c r="E19" s="2">
        <v>7.04</v>
      </c>
      <c r="F19" s="2">
        <v>422.31</v>
      </c>
      <c r="G19" s="2">
        <v>483.47</v>
      </c>
      <c r="H19" s="2">
        <v>2172.14</v>
      </c>
      <c r="I19" s="2">
        <v>93.45000000000012</v>
      </c>
      <c r="J19" s="2">
        <v>7.4</v>
      </c>
      <c r="K19" s="2">
        <v>3.85</v>
      </c>
      <c r="L19" s="2"/>
      <c r="M19" s="2">
        <v>22</v>
      </c>
      <c r="N19" s="2">
        <f t="shared" si="0"/>
        <v>3545.27</v>
      </c>
      <c r="O19" s="32">
        <f t="shared" si="1"/>
        <v>0.034863249607265195</v>
      </c>
    </row>
    <row r="20" spans="1:15" ht="19.5" customHeight="1">
      <c r="A20" s="31" t="s">
        <v>22</v>
      </c>
      <c r="B20" s="2"/>
      <c r="C20" s="2"/>
      <c r="D20" s="2">
        <v>104.17</v>
      </c>
      <c r="E20" s="2"/>
      <c r="F20" s="2">
        <v>5.5</v>
      </c>
      <c r="G20" s="2"/>
      <c r="H20" s="2"/>
      <c r="I20" s="2"/>
      <c r="J20" s="2"/>
      <c r="K20" s="2"/>
      <c r="L20" s="2"/>
      <c r="M20" s="2"/>
      <c r="N20" s="2">
        <f t="shared" si="0"/>
        <v>109.67</v>
      </c>
      <c r="O20" s="32">
        <f t="shared" si="1"/>
        <v>0.001078465838829983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5.58</v>
      </c>
      <c r="C22" s="57">
        <f t="shared" si="2"/>
        <v>143.4</v>
      </c>
      <c r="D22" s="57">
        <f t="shared" si="2"/>
        <v>2322.28</v>
      </c>
      <c r="E22" s="57">
        <f t="shared" si="2"/>
        <v>834.4199999999998</v>
      </c>
      <c r="F22" s="57">
        <f t="shared" si="2"/>
        <v>29510.84</v>
      </c>
      <c r="G22" s="57">
        <f t="shared" si="2"/>
        <v>4817.36</v>
      </c>
      <c r="H22" s="57">
        <f t="shared" si="2"/>
        <v>52586.71999999991</v>
      </c>
      <c r="I22" s="57">
        <f t="shared" si="2"/>
        <v>7267.480000000016</v>
      </c>
      <c r="J22" s="57">
        <f>SUM(J13:J20)</f>
        <v>1076.1100000000001</v>
      </c>
      <c r="K22" s="57">
        <f t="shared" si="2"/>
        <v>2627.18</v>
      </c>
      <c r="L22" s="57">
        <f t="shared" si="2"/>
        <v>272.23</v>
      </c>
      <c r="M22" s="57">
        <f t="shared" si="2"/>
        <v>227.15</v>
      </c>
      <c r="N22" s="57">
        <f t="shared" si="0"/>
        <v>101690.74999999991</v>
      </c>
      <c r="O22" s="58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2" width="5.140625" style="0" bestFit="1" customWidth="1"/>
    <col min="3" max="3" width="6.57421875" style="0" bestFit="1" customWidth="1"/>
    <col min="4" max="9" width="8.140625" style="0" bestFit="1" customWidth="1"/>
    <col min="10" max="10" width="8.140625" style="0" customWidth="1"/>
    <col min="11" max="12" width="9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2.75</v>
      </c>
      <c r="C13" s="2"/>
      <c r="D13" s="2">
        <v>1.51</v>
      </c>
      <c r="E13" s="2"/>
      <c r="F13" s="2"/>
      <c r="G13" s="2"/>
      <c r="H13" s="2">
        <v>0.33</v>
      </c>
      <c r="I13" s="2"/>
      <c r="J13" s="2"/>
      <c r="K13" s="2">
        <v>5</v>
      </c>
      <c r="L13" s="2"/>
      <c r="M13" s="2">
        <v>0.28</v>
      </c>
      <c r="N13" s="2">
        <f aca="true" t="shared" si="0" ref="N13:N22">SUM(B13:M13)</f>
        <v>9.87</v>
      </c>
      <c r="O13" s="32">
        <f>+N13/$N$22</f>
        <v>0.00010859576760373699</v>
      </c>
    </row>
    <row r="14" spans="1:15" ht="19.5" customHeight="1">
      <c r="A14" s="31" t="s">
        <v>16</v>
      </c>
      <c r="B14" s="2">
        <v>3.62</v>
      </c>
      <c r="C14" s="2">
        <v>2.5</v>
      </c>
      <c r="D14" s="2">
        <v>23.75</v>
      </c>
      <c r="E14" s="2">
        <v>106.73</v>
      </c>
      <c r="F14" s="2">
        <v>0.7</v>
      </c>
      <c r="G14" s="2">
        <v>13.78</v>
      </c>
      <c r="H14" s="2">
        <v>11.66</v>
      </c>
      <c r="I14" s="2">
        <v>0.55</v>
      </c>
      <c r="J14" s="2">
        <v>2.94</v>
      </c>
      <c r="K14" s="2">
        <v>1.35</v>
      </c>
      <c r="L14" s="2"/>
      <c r="M14" s="2"/>
      <c r="N14" s="2">
        <f t="shared" si="0"/>
        <v>167.57999999999998</v>
      </c>
      <c r="O14" s="32">
        <f aca="true" t="shared" si="1" ref="O14:O21">+N14/$N$22</f>
        <v>0.0018438175010166407</v>
      </c>
    </row>
    <row r="15" spans="1:15" ht="19.5" customHeight="1">
      <c r="A15" s="31" t="s">
        <v>17</v>
      </c>
      <c r="B15" s="2">
        <v>0.3</v>
      </c>
      <c r="C15" s="2">
        <v>2.42</v>
      </c>
      <c r="D15" s="2">
        <v>555.78</v>
      </c>
      <c r="E15" s="2">
        <v>273.77</v>
      </c>
      <c r="F15" s="2">
        <v>64.1</v>
      </c>
      <c r="G15" s="2">
        <v>40.98</v>
      </c>
      <c r="H15" s="2">
        <v>77.03000000000006</v>
      </c>
      <c r="I15" s="2">
        <v>20.61</v>
      </c>
      <c r="J15" s="2">
        <v>7.15</v>
      </c>
      <c r="K15" s="2">
        <v>22.67</v>
      </c>
      <c r="L15" s="2"/>
      <c r="M15" s="2">
        <v>0.01</v>
      </c>
      <c r="N15" s="2">
        <f t="shared" si="0"/>
        <v>1064.8200000000002</v>
      </c>
      <c r="O15" s="32">
        <f t="shared" si="1"/>
        <v>0.011715799925006204</v>
      </c>
    </row>
    <row r="16" spans="1:15" ht="19.5" customHeight="1">
      <c r="A16" s="31" t="s">
        <v>18</v>
      </c>
      <c r="B16" s="2">
        <v>1.03</v>
      </c>
      <c r="C16" s="2">
        <v>345.46</v>
      </c>
      <c r="D16" s="2">
        <v>4400.94</v>
      </c>
      <c r="E16" s="2">
        <v>1098.1</v>
      </c>
      <c r="F16" s="2">
        <v>587.82</v>
      </c>
      <c r="G16" s="2">
        <v>1239.53</v>
      </c>
      <c r="H16" s="2">
        <v>3186.080000000018</v>
      </c>
      <c r="I16" s="2">
        <v>103.03</v>
      </c>
      <c r="J16" s="2">
        <v>6.52</v>
      </c>
      <c r="K16" s="2">
        <v>212.38</v>
      </c>
      <c r="L16" s="2">
        <v>2</v>
      </c>
      <c r="M16" s="2">
        <v>4.12</v>
      </c>
      <c r="N16" s="2">
        <f t="shared" si="0"/>
        <v>11187.010000000018</v>
      </c>
      <c r="O16" s="32">
        <f t="shared" si="1"/>
        <v>0.12308631592104192</v>
      </c>
    </row>
    <row r="17" spans="1:15" ht="19.5" customHeight="1">
      <c r="A17" s="31" t="s">
        <v>19</v>
      </c>
      <c r="B17" s="2">
        <v>1.14</v>
      </c>
      <c r="C17" s="2">
        <v>52.4</v>
      </c>
      <c r="D17" s="2">
        <v>345.06</v>
      </c>
      <c r="E17" s="2">
        <v>79.92</v>
      </c>
      <c r="F17" s="2">
        <v>48.07</v>
      </c>
      <c r="G17" s="2">
        <v>135.03</v>
      </c>
      <c r="H17" s="2">
        <v>1353.4</v>
      </c>
      <c r="I17" s="2">
        <v>1297.15</v>
      </c>
      <c r="J17" s="2">
        <v>1779.89</v>
      </c>
      <c r="K17" s="2">
        <v>38592.47</v>
      </c>
      <c r="L17" s="2">
        <v>30194.17</v>
      </c>
      <c r="M17" s="2">
        <v>10.4</v>
      </c>
      <c r="N17" s="2">
        <f t="shared" si="0"/>
        <v>73889.09999999999</v>
      </c>
      <c r="O17" s="32">
        <f t="shared" si="1"/>
        <v>0.8129730022339698</v>
      </c>
    </row>
    <row r="18" spans="1:15" ht="19.5" customHeight="1">
      <c r="A18" s="31" t="s">
        <v>20</v>
      </c>
      <c r="B18" s="2">
        <v>0.29</v>
      </c>
      <c r="C18" s="2">
        <v>3.53</v>
      </c>
      <c r="D18" s="2">
        <v>138.85</v>
      </c>
      <c r="E18" s="2">
        <v>101.38</v>
      </c>
      <c r="F18" s="2">
        <v>315.5</v>
      </c>
      <c r="G18" s="2">
        <v>93.59</v>
      </c>
      <c r="H18" s="2">
        <v>1660.39</v>
      </c>
      <c r="I18" s="2">
        <v>1231.91</v>
      </c>
      <c r="J18" s="2">
        <v>28.84</v>
      </c>
      <c r="K18" s="2">
        <v>40.95</v>
      </c>
      <c r="L18" s="2">
        <v>0.81</v>
      </c>
      <c r="M18" s="2">
        <v>6.07</v>
      </c>
      <c r="N18" s="2">
        <f t="shared" si="0"/>
        <v>3622.1100000000006</v>
      </c>
      <c r="O18" s="32">
        <f t="shared" si="1"/>
        <v>0.03985266624064558</v>
      </c>
    </row>
    <row r="19" spans="1:15" ht="19.5" customHeight="1">
      <c r="A19" s="31" t="s">
        <v>21</v>
      </c>
      <c r="B19" s="2"/>
      <c r="C19" s="2"/>
      <c r="D19" s="2">
        <v>17.12</v>
      </c>
      <c r="E19" s="2">
        <v>5.8</v>
      </c>
      <c r="F19" s="2">
        <v>23.39</v>
      </c>
      <c r="G19" s="2">
        <v>363.17</v>
      </c>
      <c r="H19" s="2">
        <v>305.63</v>
      </c>
      <c r="I19" s="2">
        <v>197.87</v>
      </c>
      <c r="J19" s="2">
        <v>18.51</v>
      </c>
      <c r="K19" s="2">
        <v>3.5</v>
      </c>
      <c r="L19" s="2"/>
      <c r="M19" s="2"/>
      <c r="N19" s="2">
        <f t="shared" si="0"/>
        <v>934.99</v>
      </c>
      <c r="O19" s="32">
        <f t="shared" si="1"/>
        <v>0.010287330977894433</v>
      </c>
    </row>
    <row r="20" spans="1:15" ht="19.5" customHeight="1">
      <c r="A20" s="31" t="s">
        <v>22</v>
      </c>
      <c r="B20" s="2"/>
      <c r="C20" s="2"/>
      <c r="D20" s="2"/>
      <c r="E20" s="2"/>
      <c r="F20" s="2">
        <v>12</v>
      </c>
      <c r="G20" s="2"/>
      <c r="H20" s="2">
        <v>0.04</v>
      </c>
      <c r="I20" s="2"/>
      <c r="J20" s="2"/>
      <c r="K20" s="2"/>
      <c r="L20" s="2"/>
      <c r="M20" s="2"/>
      <c r="N20" s="2">
        <f t="shared" si="0"/>
        <v>12.04</v>
      </c>
      <c r="O20" s="32">
        <f t="shared" si="1"/>
        <v>0.00013247143282157987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9.129999999999999</v>
      </c>
      <c r="C22" s="57">
        <f t="shared" si="2"/>
        <v>406.30999999999995</v>
      </c>
      <c r="D22" s="57">
        <f t="shared" si="2"/>
        <v>5483.01</v>
      </c>
      <c r="E22" s="57">
        <f t="shared" si="2"/>
        <v>1665.7</v>
      </c>
      <c r="F22" s="57">
        <f t="shared" si="2"/>
        <v>1051.5800000000002</v>
      </c>
      <c r="G22" s="57">
        <f t="shared" si="2"/>
        <v>1886.08</v>
      </c>
      <c r="H22" s="57">
        <f t="shared" si="2"/>
        <v>6594.560000000019</v>
      </c>
      <c r="I22" s="57">
        <f t="shared" si="2"/>
        <v>2851.12</v>
      </c>
      <c r="J22" s="57">
        <f>SUM(J13:J20)</f>
        <v>1843.85</v>
      </c>
      <c r="K22" s="57">
        <f t="shared" si="2"/>
        <v>38878.32</v>
      </c>
      <c r="L22" s="57">
        <f t="shared" si="2"/>
        <v>30196.98</v>
      </c>
      <c r="M22" s="57">
        <f t="shared" si="2"/>
        <v>20.880000000000003</v>
      </c>
      <c r="N22" s="57">
        <f t="shared" si="0"/>
        <v>90887.52000000002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0.89</v>
      </c>
      <c r="C13" s="2">
        <v>19.51</v>
      </c>
      <c r="D13" s="2">
        <v>3.8</v>
      </c>
      <c r="E13" s="2">
        <v>118</v>
      </c>
      <c r="F13" s="2">
        <v>2</v>
      </c>
      <c r="G13" s="2">
        <v>14.13</v>
      </c>
      <c r="H13" s="2">
        <v>115.85</v>
      </c>
      <c r="I13" s="2">
        <v>4.23</v>
      </c>
      <c r="J13" s="2">
        <v>4.4</v>
      </c>
      <c r="K13" s="2">
        <v>8.8</v>
      </c>
      <c r="L13" s="2"/>
      <c r="M13" s="2">
        <v>2</v>
      </c>
      <c r="N13" s="2">
        <f aca="true" t="shared" si="0" ref="N13:N22">SUM(B13:M13)</f>
        <v>293.60999999999996</v>
      </c>
      <c r="O13" s="32">
        <f>+N13/$N$22</f>
        <v>0.006735394716015053</v>
      </c>
    </row>
    <row r="14" spans="1:15" ht="19.5" customHeight="1">
      <c r="A14" s="31" t="s">
        <v>16</v>
      </c>
      <c r="B14" s="2"/>
      <c r="C14" s="2">
        <v>32.86</v>
      </c>
      <c r="D14" s="2">
        <v>980.06</v>
      </c>
      <c r="E14" s="2">
        <v>87.92</v>
      </c>
      <c r="F14" s="2">
        <v>515.65</v>
      </c>
      <c r="G14" s="2">
        <v>310.77</v>
      </c>
      <c r="H14" s="2">
        <v>90.14000000000011</v>
      </c>
      <c r="I14" s="2">
        <v>21.46</v>
      </c>
      <c r="J14" s="2">
        <v>4</v>
      </c>
      <c r="K14" s="2">
        <v>7.86</v>
      </c>
      <c r="L14" s="2">
        <v>100</v>
      </c>
      <c r="M14" s="2">
        <v>0.07</v>
      </c>
      <c r="N14" s="2">
        <f t="shared" si="0"/>
        <v>2150.79</v>
      </c>
      <c r="O14" s="32">
        <f aca="true" t="shared" si="1" ref="O14:O21">+N14/$N$22</f>
        <v>0.04933898573365355</v>
      </c>
    </row>
    <row r="15" spans="1:15" ht="19.5" customHeight="1">
      <c r="A15" s="31" t="s">
        <v>17</v>
      </c>
      <c r="B15" s="2">
        <v>1.62</v>
      </c>
      <c r="C15" s="2">
        <v>33.54</v>
      </c>
      <c r="D15" s="2">
        <v>129.55</v>
      </c>
      <c r="E15" s="2">
        <v>178.07</v>
      </c>
      <c r="F15" s="2">
        <v>70.3</v>
      </c>
      <c r="G15" s="2">
        <v>85.67</v>
      </c>
      <c r="H15" s="2">
        <v>789.9099999999987</v>
      </c>
      <c r="I15" s="2">
        <v>56.06</v>
      </c>
      <c r="J15" s="2">
        <v>17.69</v>
      </c>
      <c r="K15" s="2">
        <v>68.16</v>
      </c>
      <c r="L15" s="2">
        <v>0.62</v>
      </c>
      <c r="M15" s="2">
        <v>3.03</v>
      </c>
      <c r="N15" s="2">
        <f t="shared" si="0"/>
        <v>1434.2199999999987</v>
      </c>
      <c r="O15" s="32">
        <f t="shared" si="1"/>
        <v>0.032900915532860266</v>
      </c>
    </row>
    <row r="16" spans="1:15" ht="19.5" customHeight="1">
      <c r="A16" s="31" t="s">
        <v>18</v>
      </c>
      <c r="B16" s="2">
        <v>0.64</v>
      </c>
      <c r="C16" s="2">
        <v>61.29</v>
      </c>
      <c r="D16" s="2">
        <v>1356.23</v>
      </c>
      <c r="E16" s="2">
        <v>290.64</v>
      </c>
      <c r="F16" s="2">
        <v>1083.47</v>
      </c>
      <c r="G16" s="2">
        <v>2217.51</v>
      </c>
      <c r="H16" s="2">
        <v>2584.160000000013</v>
      </c>
      <c r="I16" s="2">
        <v>315.99</v>
      </c>
      <c r="J16" s="2">
        <v>100.63</v>
      </c>
      <c r="K16" s="2">
        <v>6.8</v>
      </c>
      <c r="L16" s="2"/>
      <c r="M16" s="2">
        <v>9.26</v>
      </c>
      <c r="N16" s="2">
        <f t="shared" si="0"/>
        <v>8026.6200000000135</v>
      </c>
      <c r="O16" s="32">
        <f t="shared" si="1"/>
        <v>0.18413015202295852</v>
      </c>
    </row>
    <row r="17" spans="1:15" ht="19.5" customHeight="1">
      <c r="A17" s="31" t="s">
        <v>19</v>
      </c>
      <c r="B17" s="2">
        <v>0.46</v>
      </c>
      <c r="C17" s="2">
        <v>23.7</v>
      </c>
      <c r="D17" s="2">
        <v>365.34</v>
      </c>
      <c r="E17" s="2">
        <v>708.7</v>
      </c>
      <c r="F17" s="2">
        <v>2063.65</v>
      </c>
      <c r="G17" s="2">
        <v>497.09</v>
      </c>
      <c r="H17" s="2">
        <v>1525.35</v>
      </c>
      <c r="I17" s="2">
        <v>1058.52</v>
      </c>
      <c r="J17" s="2">
        <v>23</v>
      </c>
      <c r="K17" s="2">
        <v>6.65</v>
      </c>
      <c r="L17" s="2">
        <v>2</v>
      </c>
      <c r="M17" s="2">
        <v>0.57</v>
      </c>
      <c r="N17" s="2">
        <f t="shared" si="0"/>
        <v>6275.030000000001</v>
      </c>
      <c r="O17" s="32">
        <f t="shared" si="1"/>
        <v>0.14394878888605958</v>
      </c>
    </row>
    <row r="18" spans="1:15" ht="19.5" customHeight="1">
      <c r="A18" s="31" t="s">
        <v>20</v>
      </c>
      <c r="B18" s="2">
        <v>1.62</v>
      </c>
      <c r="C18" s="2">
        <v>11.14</v>
      </c>
      <c r="D18" s="2">
        <v>84.16</v>
      </c>
      <c r="E18" s="2">
        <v>228.35</v>
      </c>
      <c r="F18" s="2">
        <v>264.81</v>
      </c>
      <c r="G18" s="2">
        <v>874.04</v>
      </c>
      <c r="H18" s="2">
        <v>1264.9</v>
      </c>
      <c r="I18" s="2">
        <v>1671.32</v>
      </c>
      <c r="J18" s="2">
        <v>80.94</v>
      </c>
      <c r="K18" s="2">
        <v>572.52</v>
      </c>
      <c r="L18" s="2">
        <v>25.31</v>
      </c>
      <c r="M18" s="2">
        <v>85.32</v>
      </c>
      <c r="N18" s="2">
        <f t="shared" si="0"/>
        <v>5164.429999999999</v>
      </c>
      <c r="O18" s="32">
        <f t="shared" si="1"/>
        <v>0.11847169555951645</v>
      </c>
    </row>
    <row r="19" spans="1:15" ht="19.5" customHeight="1">
      <c r="A19" s="31" t="s">
        <v>21</v>
      </c>
      <c r="B19" s="2"/>
      <c r="C19" s="2"/>
      <c r="D19" s="2">
        <v>111.42</v>
      </c>
      <c r="E19" s="2">
        <v>29.21</v>
      </c>
      <c r="F19" s="2">
        <v>78.45</v>
      </c>
      <c r="G19" s="2">
        <v>337.63</v>
      </c>
      <c r="H19" s="2">
        <v>17022.34</v>
      </c>
      <c r="I19" s="2">
        <v>974.78</v>
      </c>
      <c r="J19" s="2"/>
      <c r="K19" s="2"/>
      <c r="L19" s="2"/>
      <c r="M19" s="2"/>
      <c r="N19" s="2">
        <f t="shared" si="0"/>
        <v>18553.829999999998</v>
      </c>
      <c r="O19" s="32">
        <f t="shared" si="1"/>
        <v>0.42562367951991276</v>
      </c>
    </row>
    <row r="20" spans="1:15" ht="19.5" customHeight="1">
      <c r="A20" s="31" t="s">
        <v>22</v>
      </c>
      <c r="B20" s="2">
        <v>7.57</v>
      </c>
      <c r="C20" s="2"/>
      <c r="D20" s="2">
        <v>1683</v>
      </c>
      <c r="E20" s="2">
        <v>1.6</v>
      </c>
      <c r="F20" s="2">
        <v>0.4</v>
      </c>
      <c r="G20" s="2">
        <v>1</v>
      </c>
      <c r="H20" s="2"/>
      <c r="I20" s="2"/>
      <c r="J20" s="2"/>
      <c r="K20" s="2"/>
      <c r="L20" s="2"/>
      <c r="M20" s="2"/>
      <c r="N20" s="2">
        <f t="shared" si="0"/>
        <v>1693.57</v>
      </c>
      <c r="O20" s="32">
        <f t="shared" si="1"/>
        <v>0.03885038802902359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12.8</v>
      </c>
      <c r="C22" s="57">
        <f t="shared" si="2"/>
        <v>182.03999999999996</v>
      </c>
      <c r="D22" s="57">
        <f t="shared" si="2"/>
        <v>4713.5599999999995</v>
      </c>
      <c r="E22" s="57">
        <f t="shared" si="2"/>
        <v>1642.4899999999998</v>
      </c>
      <c r="F22" s="57">
        <f t="shared" si="2"/>
        <v>4078.73</v>
      </c>
      <c r="G22" s="57">
        <f t="shared" si="2"/>
        <v>4337.84</v>
      </c>
      <c r="H22" s="57">
        <f t="shared" si="2"/>
        <v>23392.650000000012</v>
      </c>
      <c r="I22" s="57">
        <f t="shared" si="2"/>
        <v>4102.36</v>
      </c>
      <c r="J22" s="57">
        <f>SUM(J13:J20)</f>
        <v>230.66</v>
      </c>
      <c r="K22" s="57">
        <f t="shared" si="2"/>
        <v>670.79</v>
      </c>
      <c r="L22" s="57">
        <f t="shared" si="2"/>
        <v>127.93</v>
      </c>
      <c r="M22" s="57">
        <f t="shared" si="2"/>
        <v>100.25</v>
      </c>
      <c r="N22" s="57">
        <f t="shared" si="0"/>
        <v>43592.10000000002</v>
      </c>
      <c r="O22" s="58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3" width="5.710937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9" width="8.28125" style="0" bestFit="1" customWidth="1"/>
    <col min="10" max="10" width="8.140625" style="0" bestFit="1" customWidth="1"/>
    <col min="11" max="11" width="9.140625" style="0" bestFit="1" customWidth="1"/>
    <col min="12" max="13" width="6.7109375" style="0" bestFit="1" customWidth="1"/>
    <col min="14" max="14" width="9.281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40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6.68</v>
      </c>
      <c r="C13" s="2"/>
      <c r="D13" s="2">
        <v>4.32</v>
      </c>
      <c r="E13" s="2">
        <v>10.14</v>
      </c>
      <c r="F13" s="2"/>
      <c r="G13" s="2">
        <v>2.1</v>
      </c>
      <c r="H13" s="2">
        <v>42.92</v>
      </c>
      <c r="I13" s="2">
        <v>20.53</v>
      </c>
      <c r="J13" s="2"/>
      <c r="K13" s="2">
        <v>8.47</v>
      </c>
      <c r="L13" s="2">
        <v>0.2</v>
      </c>
      <c r="M13" s="2"/>
      <c r="N13" s="2">
        <f aca="true" t="shared" si="0" ref="N13:N22">SUM(B13:M13)</f>
        <v>95.36</v>
      </c>
      <c r="O13" s="32">
        <f>+N13/$N$22</f>
        <v>0.0023791483217848</v>
      </c>
    </row>
    <row r="14" spans="1:15" ht="19.5" customHeight="1">
      <c r="A14" s="31" t="s">
        <v>16</v>
      </c>
      <c r="B14" s="2">
        <v>7.8</v>
      </c>
      <c r="C14" s="2"/>
      <c r="D14" s="2">
        <v>58.93</v>
      </c>
      <c r="E14" s="2">
        <v>38.41</v>
      </c>
      <c r="F14" s="2">
        <v>64.5</v>
      </c>
      <c r="G14" s="2">
        <v>33.49</v>
      </c>
      <c r="H14" s="2">
        <v>92.86000000000013</v>
      </c>
      <c r="I14" s="2">
        <v>47.45</v>
      </c>
      <c r="J14" s="2">
        <v>75</v>
      </c>
      <c r="K14" s="2">
        <v>58.45</v>
      </c>
      <c r="L14" s="2">
        <v>40.69</v>
      </c>
      <c r="M14" s="2">
        <v>865.21</v>
      </c>
      <c r="N14" s="2">
        <f t="shared" si="0"/>
        <v>1382.7900000000002</v>
      </c>
      <c r="O14" s="32">
        <f aca="true" t="shared" si="1" ref="O14:O21">+N14/$N$22</f>
        <v>0.03449939710445474</v>
      </c>
    </row>
    <row r="15" spans="1:15" ht="19.5" customHeight="1">
      <c r="A15" s="31" t="s">
        <v>17</v>
      </c>
      <c r="B15" s="2">
        <v>0.08</v>
      </c>
      <c r="C15" s="2">
        <v>1</v>
      </c>
      <c r="D15" s="2">
        <v>100.84</v>
      </c>
      <c r="E15" s="2">
        <v>120.32</v>
      </c>
      <c r="F15" s="2">
        <v>11.17</v>
      </c>
      <c r="G15" s="2">
        <v>98.62000000000005</v>
      </c>
      <c r="H15" s="2">
        <v>568.3299999999989</v>
      </c>
      <c r="I15" s="2">
        <v>941.03</v>
      </c>
      <c r="J15" s="2">
        <v>1020.15</v>
      </c>
      <c r="K15" s="2">
        <v>10965.31</v>
      </c>
      <c r="L15" s="2">
        <v>391.07</v>
      </c>
      <c r="M15" s="2">
        <v>2.64</v>
      </c>
      <c r="N15" s="2">
        <f t="shared" si="0"/>
        <v>14220.559999999998</v>
      </c>
      <c r="O15" s="32">
        <f t="shared" si="1"/>
        <v>0.3547904934861582</v>
      </c>
    </row>
    <row r="16" spans="1:15" ht="19.5" customHeight="1">
      <c r="A16" s="31" t="s">
        <v>18</v>
      </c>
      <c r="B16" s="2">
        <v>18.92</v>
      </c>
      <c r="C16" s="2">
        <v>11.22</v>
      </c>
      <c r="D16" s="2">
        <v>2925.59</v>
      </c>
      <c r="E16" s="2">
        <v>311.29</v>
      </c>
      <c r="F16" s="2">
        <v>1161.59</v>
      </c>
      <c r="G16" s="2">
        <v>344.46</v>
      </c>
      <c r="H16" s="2">
        <v>2398.700000000011</v>
      </c>
      <c r="I16" s="2">
        <v>1244.81</v>
      </c>
      <c r="J16" s="2">
        <v>342.65</v>
      </c>
      <c r="K16" s="2">
        <v>2975.6</v>
      </c>
      <c r="L16" s="2">
        <v>325.43</v>
      </c>
      <c r="M16" s="2">
        <v>1.01</v>
      </c>
      <c r="N16" s="2">
        <f t="shared" si="0"/>
        <v>12061.270000000011</v>
      </c>
      <c r="O16" s="32">
        <f t="shared" si="1"/>
        <v>0.30091810275894904</v>
      </c>
    </row>
    <row r="17" spans="1:15" ht="19.5" customHeight="1">
      <c r="A17" s="31" t="s">
        <v>19</v>
      </c>
      <c r="B17" s="2">
        <v>8.07</v>
      </c>
      <c r="C17" s="2">
        <v>23</v>
      </c>
      <c r="D17" s="2">
        <v>458.31</v>
      </c>
      <c r="E17" s="2">
        <v>90.68</v>
      </c>
      <c r="F17" s="2">
        <v>1628.92</v>
      </c>
      <c r="G17" s="2">
        <v>376.63</v>
      </c>
      <c r="H17" s="2">
        <v>2490.83</v>
      </c>
      <c r="I17" s="2">
        <v>2238.69</v>
      </c>
      <c r="J17" s="2">
        <v>239.65</v>
      </c>
      <c r="K17" s="2">
        <v>205.1</v>
      </c>
      <c r="L17" s="2">
        <v>2.01</v>
      </c>
      <c r="M17" s="2">
        <v>15</v>
      </c>
      <c r="N17" s="2">
        <f t="shared" si="0"/>
        <v>7776.890000000001</v>
      </c>
      <c r="O17" s="32">
        <f t="shared" si="1"/>
        <v>0.194026581294096</v>
      </c>
    </row>
    <row r="18" spans="1:15" ht="19.5" customHeight="1">
      <c r="A18" s="31" t="s">
        <v>20</v>
      </c>
      <c r="B18" s="2">
        <v>20.56</v>
      </c>
      <c r="C18" s="2">
        <v>22.2</v>
      </c>
      <c r="D18" s="2">
        <v>389.93</v>
      </c>
      <c r="E18" s="2">
        <v>124.65</v>
      </c>
      <c r="F18" s="2">
        <v>264.6</v>
      </c>
      <c r="G18" s="2">
        <v>183.07</v>
      </c>
      <c r="H18" s="2">
        <v>1416.01</v>
      </c>
      <c r="I18" s="2">
        <v>549.55</v>
      </c>
      <c r="J18" s="2">
        <v>17.75</v>
      </c>
      <c r="K18" s="2">
        <v>91.3</v>
      </c>
      <c r="L18" s="2">
        <v>0.9</v>
      </c>
      <c r="M18" s="2">
        <v>3</v>
      </c>
      <c r="N18" s="2">
        <f t="shared" si="0"/>
        <v>3083.52</v>
      </c>
      <c r="O18" s="32">
        <f t="shared" si="1"/>
        <v>0.07693111821717562</v>
      </c>
    </row>
    <row r="19" spans="1:15" ht="19.5" customHeight="1">
      <c r="A19" s="31" t="s">
        <v>21</v>
      </c>
      <c r="B19" s="2">
        <v>0.21</v>
      </c>
      <c r="C19" s="2"/>
      <c r="D19" s="2">
        <v>30.6</v>
      </c>
      <c r="E19" s="2">
        <v>9.38</v>
      </c>
      <c r="F19" s="2">
        <v>715.94</v>
      </c>
      <c r="G19" s="2">
        <v>75.5</v>
      </c>
      <c r="H19" s="2">
        <v>9.73</v>
      </c>
      <c r="I19" s="2">
        <v>6.41</v>
      </c>
      <c r="J19" s="2"/>
      <c r="K19" s="2">
        <v>0.6</v>
      </c>
      <c r="L19" s="2"/>
      <c r="M19" s="2"/>
      <c r="N19" s="2">
        <f t="shared" si="0"/>
        <v>848.3700000000001</v>
      </c>
      <c r="O19" s="32">
        <f t="shared" si="1"/>
        <v>0.021166087056969075</v>
      </c>
    </row>
    <row r="20" spans="1:15" ht="19.5" customHeight="1">
      <c r="A20" s="31" t="s">
        <v>22</v>
      </c>
      <c r="B20" s="2">
        <v>0.1</v>
      </c>
      <c r="C20" s="2"/>
      <c r="D20" s="2">
        <v>15</v>
      </c>
      <c r="E20" s="2">
        <v>395</v>
      </c>
      <c r="F20" s="2">
        <v>191.6</v>
      </c>
      <c r="G20" s="2">
        <v>0.51</v>
      </c>
      <c r="H20" s="2">
        <v>5.4</v>
      </c>
      <c r="I20" s="2">
        <v>5.2</v>
      </c>
      <c r="J20" s="2"/>
      <c r="K20" s="2"/>
      <c r="L20" s="2"/>
      <c r="M20" s="2"/>
      <c r="N20" s="2">
        <f t="shared" si="0"/>
        <v>612.8100000000001</v>
      </c>
      <c r="O20" s="32">
        <f t="shared" si="1"/>
        <v>0.015289071760412578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62.42</v>
      </c>
      <c r="C22" s="57">
        <f t="shared" si="2"/>
        <v>57.42</v>
      </c>
      <c r="D22" s="57">
        <f t="shared" si="2"/>
        <v>3983.52</v>
      </c>
      <c r="E22" s="57">
        <f t="shared" si="2"/>
        <v>1099.87</v>
      </c>
      <c r="F22" s="57">
        <f t="shared" si="2"/>
        <v>4038.32</v>
      </c>
      <c r="G22" s="57">
        <f t="shared" si="2"/>
        <v>1114.3799999999999</v>
      </c>
      <c r="H22" s="57">
        <f t="shared" si="2"/>
        <v>7024.78000000001</v>
      </c>
      <c r="I22" s="57">
        <f t="shared" si="2"/>
        <v>5053.67</v>
      </c>
      <c r="J22" s="57">
        <f>SUM(J13:J20)</f>
        <v>1695.2000000000003</v>
      </c>
      <c r="K22" s="57">
        <f t="shared" si="2"/>
        <v>14304.83</v>
      </c>
      <c r="L22" s="57">
        <f t="shared" si="2"/>
        <v>760.3</v>
      </c>
      <c r="M22" s="57">
        <f t="shared" si="2"/>
        <v>886.86</v>
      </c>
      <c r="N22" s="57">
        <f t="shared" si="0"/>
        <v>40081.57000000001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8" t="s">
        <v>152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 t="s">
        <v>150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ht="12.75">
      <c r="Q7" s="9"/>
    </row>
    <row r="8" spans="1:19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0</v>
      </c>
      <c r="S8" s="128" t="s">
        <v>34</v>
      </c>
    </row>
    <row r="9" spans="1:19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135</v>
      </c>
      <c r="L9" s="82" t="s">
        <v>7</v>
      </c>
      <c r="M9" s="82" t="s">
        <v>8</v>
      </c>
      <c r="N9" s="82" t="s">
        <v>51</v>
      </c>
      <c r="O9" s="82" t="s">
        <v>9</v>
      </c>
      <c r="P9" s="82" t="s">
        <v>10</v>
      </c>
      <c r="Q9" s="82" t="s">
        <v>11</v>
      </c>
      <c r="R9" s="133"/>
      <c r="S9" s="129"/>
    </row>
    <row r="10" spans="1:19" ht="12.75">
      <c r="A10" s="26" t="s">
        <v>12</v>
      </c>
      <c r="B10" s="26"/>
      <c r="C10" s="26"/>
      <c r="D10" s="26"/>
      <c r="E10" s="70"/>
      <c r="F10" s="71"/>
      <c r="G10" s="71">
        <v>300.31</v>
      </c>
      <c r="H10" s="71">
        <v>2.04</v>
      </c>
      <c r="I10" s="71"/>
      <c r="J10" s="71">
        <v>89.75</v>
      </c>
      <c r="K10" s="71">
        <v>4.284999999999999</v>
      </c>
      <c r="L10" s="71"/>
      <c r="M10" s="71">
        <v>0.08</v>
      </c>
      <c r="N10" s="71"/>
      <c r="O10" s="71"/>
      <c r="P10" s="71">
        <v>1678.75</v>
      </c>
      <c r="Q10" s="71"/>
      <c r="R10" s="71">
        <f>SUM(B10:Q10)</f>
        <v>2075.215</v>
      </c>
      <c r="S10" s="30">
        <f>+R10/$R$22</f>
        <v>0.016557335479303385</v>
      </c>
    </row>
    <row r="11" spans="1:19" ht="12.75">
      <c r="A11" s="31" t="s">
        <v>13</v>
      </c>
      <c r="B11" s="31">
        <v>5</v>
      </c>
      <c r="C11" s="31"/>
      <c r="D11" s="31"/>
      <c r="E11" s="72">
        <v>5.66</v>
      </c>
      <c r="F11" s="73"/>
      <c r="G11" s="73">
        <v>90.55</v>
      </c>
      <c r="H11" s="73">
        <v>2.7599999999999993</v>
      </c>
      <c r="I11" s="73">
        <v>1.5</v>
      </c>
      <c r="J11" s="73">
        <v>35.1</v>
      </c>
      <c r="K11" s="73">
        <v>15.169999999999998</v>
      </c>
      <c r="L11" s="73">
        <v>5.27</v>
      </c>
      <c r="M11" s="73">
        <v>1.3800000000000001</v>
      </c>
      <c r="N11" s="73"/>
      <c r="O11" s="73">
        <v>1.02</v>
      </c>
      <c r="P11" s="73"/>
      <c r="Q11" s="73"/>
      <c r="R11" s="73">
        <f aca="true" t="shared" si="0" ref="R11:R21">SUM(B11:Q11)</f>
        <v>163.41</v>
      </c>
      <c r="S11" s="32">
        <f aca="true" t="shared" si="1" ref="S11:S21">+R11/$R$22</f>
        <v>0.0013037850009145876</v>
      </c>
    </row>
    <row r="12" spans="1:19" ht="12.75">
      <c r="A12" s="31" t="s">
        <v>14</v>
      </c>
      <c r="B12" s="31"/>
      <c r="C12" s="31"/>
      <c r="D12" s="31"/>
      <c r="E12" s="72"/>
      <c r="F12" s="73">
        <v>1231.0300000000002</v>
      </c>
      <c r="G12" s="73">
        <v>83.69900000000003</v>
      </c>
      <c r="H12" s="73">
        <v>329.63</v>
      </c>
      <c r="I12" s="73">
        <v>10.270000000000001</v>
      </c>
      <c r="J12" s="73">
        <v>4.651000000000001</v>
      </c>
      <c r="K12" s="73">
        <v>5.09</v>
      </c>
      <c r="L12" s="73">
        <v>26.0271</v>
      </c>
      <c r="M12" s="73">
        <v>67.49</v>
      </c>
      <c r="N12" s="73">
        <v>0.6</v>
      </c>
      <c r="O12" s="73">
        <v>0.3</v>
      </c>
      <c r="P12" s="73">
        <v>1.1500000000000001</v>
      </c>
      <c r="Q12" s="73">
        <v>0.16</v>
      </c>
      <c r="R12" s="73">
        <f t="shared" si="0"/>
        <v>1760.0971000000004</v>
      </c>
      <c r="S12" s="32">
        <f t="shared" si="1"/>
        <v>0.01404313199396159</v>
      </c>
    </row>
    <row r="13" spans="1:19" ht="12.75">
      <c r="A13" s="31" t="s">
        <v>15</v>
      </c>
      <c r="B13" s="31">
        <v>0.15</v>
      </c>
      <c r="C13" s="31"/>
      <c r="D13" s="31"/>
      <c r="E13" s="72">
        <v>0.8</v>
      </c>
      <c r="F13" s="73">
        <v>56.41</v>
      </c>
      <c r="G13" s="73">
        <v>257.19999999999993</v>
      </c>
      <c r="H13" s="73">
        <v>233.52999999999997</v>
      </c>
      <c r="I13" s="73">
        <v>9.73</v>
      </c>
      <c r="J13" s="73">
        <v>14.833499999999999</v>
      </c>
      <c r="K13" s="73">
        <v>11.894000000000004</v>
      </c>
      <c r="L13" s="73">
        <v>45.42850000000001</v>
      </c>
      <c r="M13" s="73">
        <v>171.89</v>
      </c>
      <c r="N13" s="73">
        <v>2.94</v>
      </c>
      <c r="O13" s="73">
        <v>20.349999999999998</v>
      </c>
      <c r="P13" s="73">
        <v>1.4050000000000002</v>
      </c>
      <c r="Q13" s="73">
        <v>0.22</v>
      </c>
      <c r="R13" s="73">
        <f t="shared" si="0"/>
        <v>826.781</v>
      </c>
      <c r="S13" s="32">
        <f t="shared" si="1"/>
        <v>0.00659656487877831</v>
      </c>
    </row>
    <row r="14" spans="1:19" ht="12.75">
      <c r="A14" s="31" t="s">
        <v>16</v>
      </c>
      <c r="B14" s="31"/>
      <c r="C14" s="31"/>
      <c r="D14" s="31">
        <v>9</v>
      </c>
      <c r="E14" s="72">
        <v>1.75</v>
      </c>
      <c r="F14" s="73">
        <v>25.8</v>
      </c>
      <c r="G14" s="73">
        <v>71.88000000000004</v>
      </c>
      <c r="H14" s="73">
        <v>92.98999999999998</v>
      </c>
      <c r="I14" s="73">
        <v>45.99000000000001</v>
      </c>
      <c r="J14" s="73">
        <v>128.715</v>
      </c>
      <c r="K14" s="73">
        <v>22.80399999999999</v>
      </c>
      <c r="L14" s="73">
        <v>285.3584</v>
      </c>
      <c r="M14" s="73">
        <v>1396.2499999999995</v>
      </c>
      <c r="N14" s="73">
        <v>5.4045000000000005</v>
      </c>
      <c r="O14" s="73">
        <v>38.15500000000002</v>
      </c>
      <c r="P14" s="73">
        <v>1.572</v>
      </c>
      <c r="Q14" s="73">
        <v>0.8280000000000001</v>
      </c>
      <c r="R14" s="73">
        <f t="shared" si="0"/>
        <v>2126.4968999999996</v>
      </c>
      <c r="S14" s="32">
        <f t="shared" si="1"/>
        <v>0.016966493866418013</v>
      </c>
    </row>
    <row r="15" spans="1:19" ht="12.75">
      <c r="A15" s="31" t="s">
        <v>17</v>
      </c>
      <c r="B15" s="31">
        <v>20.15</v>
      </c>
      <c r="C15" s="31"/>
      <c r="D15" s="31"/>
      <c r="E15" s="72">
        <v>9.9</v>
      </c>
      <c r="F15" s="73">
        <v>1.26</v>
      </c>
      <c r="G15" s="73">
        <v>283.75</v>
      </c>
      <c r="H15" s="73">
        <v>37.91500000000001</v>
      </c>
      <c r="I15" s="73">
        <v>1623.7699999999998</v>
      </c>
      <c r="J15" s="73">
        <v>346.7713999999999</v>
      </c>
      <c r="K15" s="73">
        <v>2523.779000000001</v>
      </c>
      <c r="L15" s="73">
        <v>1655.4987999999978</v>
      </c>
      <c r="M15" s="73">
        <v>21233.97139999998</v>
      </c>
      <c r="N15" s="73">
        <v>57.81950000000001</v>
      </c>
      <c r="O15" s="73">
        <v>184.10999999999999</v>
      </c>
      <c r="P15" s="73">
        <v>6.667</v>
      </c>
      <c r="Q15" s="73">
        <v>5.48</v>
      </c>
      <c r="R15" s="73">
        <f>SUM(B15:Q15)</f>
        <v>27990.84209999998</v>
      </c>
      <c r="S15" s="32">
        <f t="shared" si="1"/>
        <v>0.22332807106632735</v>
      </c>
    </row>
    <row r="16" spans="1:19" ht="12.75">
      <c r="A16" s="31" t="s">
        <v>18</v>
      </c>
      <c r="B16" s="31"/>
      <c r="C16" s="31"/>
      <c r="D16" s="31"/>
      <c r="E16" s="72">
        <v>1.2</v>
      </c>
      <c r="F16" s="73">
        <v>368.56</v>
      </c>
      <c r="G16" s="73">
        <v>360.42</v>
      </c>
      <c r="H16" s="73">
        <v>67.38000000000001</v>
      </c>
      <c r="I16" s="73">
        <v>3361.2900000000004</v>
      </c>
      <c r="J16" s="73">
        <v>937.2193999999997</v>
      </c>
      <c r="K16" s="73">
        <v>586.507</v>
      </c>
      <c r="L16" s="73">
        <v>541.3986999999993</v>
      </c>
      <c r="M16" s="73">
        <v>2782.6404999999995</v>
      </c>
      <c r="N16" s="73">
        <v>21.523</v>
      </c>
      <c r="O16" s="73">
        <v>64.75</v>
      </c>
      <c r="P16" s="73">
        <v>0.07100000000000001</v>
      </c>
      <c r="Q16" s="73">
        <v>1171.945</v>
      </c>
      <c r="R16" s="73">
        <f t="shared" si="0"/>
        <v>10264.904599999998</v>
      </c>
      <c r="S16" s="32">
        <f t="shared" si="1"/>
        <v>0.08189969189951136</v>
      </c>
    </row>
    <row r="17" spans="1:19" ht="12.75">
      <c r="A17" s="31" t="s">
        <v>19</v>
      </c>
      <c r="B17" s="31">
        <v>0.2</v>
      </c>
      <c r="C17" s="31"/>
      <c r="D17" s="31"/>
      <c r="E17" s="72"/>
      <c r="F17" s="73">
        <v>183.23000000000002</v>
      </c>
      <c r="G17" s="73">
        <v>766.56</v>
      </c>
      <c r="H17" s="73">
        <v>15.12</v>
      </c>
      <c r="I17" s="73">
        <v>199.57</v>
      </c>
      <c r="J17" s="73">
        <v>2399.308</v>
      </c>
      <c r="K17" s="73">
        <v>3502.6835</v>
      </c>
      <c r="L17" s="73">
        <v>13539.435800000034</v>
      </c>
      <c r="M17" s="73">
        <v>45020.47590000004</v>
      </c>
      <c r="N17" s="73">
        <v>387.0809</v>
      </c>
      <c r="O17" s="73">
        <v>443.13999999999976</v>
      </c>
      <c r="P17" s="73">
        <v>0.81</v>
      </c>
      <c r="Q17" s="73">
        <v>0.026</v>
      </c>
      <c r="R17" s="73">
        <f t="shared" si="0"/>
        <v>66457.64010000008</v>
      </c>
      <c r="S17" s="32">
        <f t="shared" si="1"/>
        <v>0.5302397304850373</v>
      </c>
    </row>
    <row r="18" spans="1:19" ht="12.75">
      <c r="A18" s="31" t="s">
        <v>20</v>
      </c>
      <c r="B18" s="31"/>
      <c r="C18" s="31"/>
      <c r="D18" s="31"/>
      <c r="E18" s="72">
        <v>0.17</v>
      </c>
      <c r="F18" s="73">
        <v>53.309999999999995</v>
      </c>
      <c r="G18" s="73">
        <v>380.60999999999996</v>
      </c>
      <c r="H18" s="73">
        <v>96.05</v>
      </c>
      <c r="I18" s="73">
        <v>195.27460000000002</v>
      </c>
      <c r="J18" s="73">
        <v>549.1953</v>
      </c>
      <c r="K18" s="73">
        <v>3044.2510000000016</v>
      </c>
      <c r="L18" s="73">
        <v>7037.068500000012</v>
      </c>
      <c r="M18" s="73">
        <v>1537.4253999999987</v>
      </c>
      <c r="N18" s="73">
        <v>1.2800000000000002</v>
      </c>
      <c r="O18" s="73">
        <v>3.2</v>
      </c>
      <c r="P18" s="73">
        <v>2</v>
      </c>
      <c r="Q18" s="73"/>
      <c r="R18" s="73">
        <f t="shared" si="0"/>
        <v>12899.834800000013</v>
      </c>
      <c r="S18" s="32">
        <f t="shared" si="1"/>
        <v>0.10292277783805182</v>
      </c>
    </row>
    <row r="19" spans="1:19" ht="12.75">
      <c r="A19" s="31" t="s">
        <v>21</v>
      </c>
      <c r="B19" s="31"/>
      <c r="C19" s="31">
        <v>0.2</v>
      </c>
      <c r="D19" s="31"/>
      <c r="E19" s="72"/>
      <c r="F19" s="73">
        <v>121.97</v>
      </c>
      <c r="G19" s="73">
        <v>6.1499999999999995</v>
      </c>
      <c r="H19" s="73">
        <v>6.009999999999998</v>
      </c>
      <c r="I19" s="73">
        <v>50.39999999999999</v>
      </c>
      <c r="J19" s="73">
        <v>111.593</v>
      </c>
      <c r="K19" s="73">
        <v>144.53699999999995</v>
      </c>
      <c r="L19" s="73">
        <v>108.29140000000001</v>
      </c>
      <c r="M19" s="73">
        <v>101.10200000000002</v>
      </c>
      <c r="N19" s="73">
        <v>7.39</v>
      </c>
      <c r="O19" s="73">
        <v>0.1</v>
      </c>
      <c r="P19" s="73"/>
      <c r="Q19" s="73">
        <v>0.08</v>
      </c>
      <c r="R19" s="73">
        <f t="shared" si="0"/>
        <v>657.8234</v>
      </c>
      <c r="S19" s="32">
        <f t="shared" si="1"/>
        <v>0.005248517729457421</v>
      </c>
    </row>
    <row r="20" spans="1:19" ht="12.75">
      <c r="A20" s="31" t="s">
        <v>22</v>
      </c>
      <c r="B20" s="31"/>
      <c r="C20" s="31">
        <v>1.1</v>
      </c>
      <c r="D20" s="31">
        <v>7</v>
      </c>
      <c r="E20" s="72"/>
      <c r="F20" s="73">
        <v>1</v>
      </c>
      <c r="G20" s="73">
        <v>13.95</v>
      </c>
      <c r="H20" s="73">
        <v>2.41</v>
      </c>
      <c r="I20" s="73">
        <v>3.2999999999999994</v>
      </c>
      <c r="J20" s="73">
        <v>9.136999999999999</v>
      </c>
      <c r="K20" s="73">
        <v>15.370000000000001</v>
      </c>
      <c r="L20" s="73">
        <v>2.4299999999999997</v>
      </c>
      <c r="M20" s="73">
        <v>41.18</v>
      </c>
      <c r="N20" s="73">
        <v>1.6</v>
      </c>
      <c r="O20" s="73">
        <v>1.85</v>
      </c>
      <c r="P20" s="73"/>
      <c r="Q20" s="73"/>
      <c r="R20" s="73">
        <f t="shared" si="0"/>
        <v>100.32699999999998</v>
      </c>
      <c r="S20" s="32">
        <f t="shared" si="1"/>
        <v>0.0008004702147160995</v>
      </c>
    </row>
    <row r="21" spans="1:19" ht="12.75">
      <c r="A21" s="33" t="s">
        <v>23</v>
      </c>
      <c r="B21" s="33">
        <v>2.79</v>
      </c>
      <c r="C21" s="33">
        <v>0.1</v>
      </c>
      <c r="D21" s="33"/>
      <c r="E21" s="74"/>
      <c r="F21" s="74"/>
      <c r="G21" s="74">
        <v>8.790000000000001</v>
      </c>
      <c r="H21" s="74">
        <v>0.02</v>
      </c>
      <c r="I21" s="74"/>
      <c r="J21" s="74"/>
      <c r="K21" s="74"/>
      <c r="L21" s="74"/>
      <c r="M21" s="74"/>
      <c r="N21" s="74"/>
      <c r="O21" s="74">
        <v>0.01</v>
      </c>
      <c r="P21" s="74"/>
      <c r="Q21" s="74"/>
      <c r="R21" s="76">
        <f t="shared" si="0"/>
        <v>11.71</v>
      </c>
      <c r="S21" s="37">
        <f t="shared" si="1"/>
        <v>9.342954752285553E-05</v>
      </c>
    </row>
    <row r="22" spans="1:19" ht="15">
      <c r="A22" s="56" t="s">
        <v>0</v>
      </c>
      <c r="B22" s="75">
        <f>SUM(B10:B21)</f>
        <v>28.289999999999996</v>
      </c>
      <c r="C22" s="75">
        <f>SUM(C10:C21)</f>
        <v>1.4000000000000001</v>
      </c>
      <c r="D22" s="75">
        <f>SUM(D10:D21)</f>
        <v>16</v>
      </c>
      <c r="E22" s="75">
        <f>SUM(E10:E21)</f>
        <v>19.48</v>
      </c>
      <c r="F22" s="75">
        <v>2042.5700000000002</v>
      </c>
      <c r="G22" s="75">
        <f aca="true" t="shared" si="2" ref="G22:P22">SUM(G10:G21)</f>
        <v>2623.869</v>
      </c>
      <c r="H22" s="75">
        <f t="shared" si="2"/>
        <v>885.8549999999999</v>
      </c>
      <c r="I22" s="75">
        <v>5501.0946</v>
      </c>
      <c r="J22" s="75">
        <f t="shared" si="2"/>
        <v>4626.2735999999995</v>
      </c>
      <c r="K22" s="75">
        <f>SUM(K10:K21)</f>
        <v>9876.370500000005</v>
      </c>
      <c r="L22" s="75">
        <f t="shared" si="2"/>
        <v>23246.20720000004</v>
      </c>
      <c r="M22" s="75">
        <f>SUM(M10:M21)</f>
        <v>72353.8852</v>
      </c>
      <c r="N22" s="75">
        <f>SUM(N10:N21)</f>
        <v>485.63789999999995</v>
      </c>
      <c r="O22" s="75">
        <f t="shared" si="2"/>
        <v>756.9849999999999</v>
      </c>
      <c r="P22" s="75">
        <f t="shared" si="2"/>
        <v>1692.4249999999997</v>
      </c>
      <c r="Q22" s="75">
        <f>SUM(Q10:Q21)</f>
        <v>1178.739</v>
      </c>
      <c r="R22" s="75">
        <f>SUM(R10:R21)</f>
        <v>125335.08200000007</v>
      </c>
      <c r="S22" s="58">
        <f>SUM(S10:S21)</f>
        <v>1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6.57421875" style="0" bestFit="1" customWidth="1"/>
    <col min="4" max="9" width="8.140625" style="0" bestFit="1" customWidth="1"/>
    <col min="10" max="10" width="5.5742187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/>
      <c r="C13" s="2">
        <v>0.5</v>
      </c>
      <c r="D13" s="2">
        <v>7.83</v>
      </c>
      <c r="E13" s="2">
        <v>10.09</v>
      </c>
      <c r="F13" s="2"/>
      <c r="G13" s="2"/>
      <c r="H13" s="2">
        <v>5.93</v>
      </c>
      <c r="I13" s="2">
        <v>3.85</v>
      </c>
      <c r="J13" s="2">
        <v>5.2</v>
      </c>
      <c r="K13" s="2"/>
      <c r="L13" s="2"/>
      <c r="M13" s="2">
        <v>15.12</v>
      </c>
      <c r="N13" s="2">
        <f aca="true" t="shared" si="0" ref="N13:N22">SUM(B13:M13)</f>
        <v>48.52</v>
      </c>
      <c r="O13" s="32">
        <f>+N13/$N$22</f>
        <v>0.001853760742604633</v>
      </c>
    </row>
    <row r="14" spans="1:15" ht="19.5" customHeight="1">
      <c r="A14" s="31" t="s">
        <v>16</v>
      </c>
      <c r="B14" s="2">
        <v>0.1</v>
      </c>
      <c r="C14" s="2">
        <v>3.2</v>
      </c>
      <c r="D14" s="2">
        <v>390.74</v>
      </c>
      <c r="E14" s="2">
        <v>531.99</v>
      </c>
      <c r="F14" s="2">
        <v>54.5</v>
      </c>
      <c r="G14" s="2">
        <v>26.04</v>
      </c>
      <c r="H14" s="2">
        <v>31.43</v>
      </c>
      <c r="I14" s="2">
        <v>2.14</v>
      </c>
      <c r="J14" s="2"/>
      <c r="K14" s="2">
        <v>22.3</v>
      </c>
      <c r="L14" s="2">
        <v>197.99</v>
      </c>
      <c r="M14" s="2">
        <v>3.84</v>
      </c>
      <c r="N14" s="2">
        <f t="shared" si="0"/>
        <v>1264.27</v>
      </c>
      <c r="O14" s="32">
        <f aca="true" t="shared" si="1" ref="O14:O21">+N14/$N$22</f>
        <v>0.04830284612639652</v>
      </c>
    </row>
    <row r="15" spans="1:15" ht="19.5" customHeight="1">
      <c r="A15" s="31" t="s">
        <v>17</v>
      </c>
      <c r="B15" s="2">
        <v>0.6</v>
      </c>
      <c r="C15" s="2">
        <v>1.5</v>
      </c>
      <c r="D15" s="2">
        <v>1149.62</v>
      </c>
      <c r="E15" s="2">
        <v>494.91</v>
      </c>
      <c r="F15" s="2">
        <v>2940.55</v>
      </c>
      <c r="G15" s="2">
        <v>560.22</v>
      </c>
      <c r="H15" s="2">
        <v>143.97</v>
      </c>
      <c r="I15" s="2">
        <v>163.67</v>
      </c>
      <c r="J15" s="2">
        <v>1.1</v>
      </c>
      <c r="K15" s="2">
        <v>23.4</v>
      </c>
      <c r="L15" s="2">
        <v>2</v>
      </c>
      <c r="M15" s="2">
        <v>1.51</v>
      </c>
      <c r="N15" s="2">
        <f t="shared" si="0"/>
        <v>5483.050000000001</v>
      </c>
      <c r="O15" s="32">
        <f t="shared" si="1"/>
        <v>0.2094860436879294</v>
      </c>
    </row>
    <row r="16" spans="1:15" ht="19.5" customHeight="1">
      <c r="A16" s="31" t="s">
        <v>18</v>
      </c>
      <c r="B16" s="2">
        <v>0.5</v>
      </c>
      <c r="C16" s="2">
        <v>56.76</v>
      </c>
      <c r="D16" s="2">
        <v>1169.02</v>
      </c>
      <c r="E16" s="2">
        <v>878.23</v>
      </c>
      <c r="F16" s="2">
        <v>1768.88</v>
      </c>
      <c r="G16" s="2">
        <v>689.34</v>
      </c>
      <c r="H16" s="2">
        <v>715.289999999998</v>
      </c>
      <c r="I16" s="2">
        <v>278.97</v>
      </c>
      <c r="J16" s="2">
        <v>1.3</v>
      </c>
      <c r="K16" s="2">
        <v>27.55</v>
      </c>
      <c r="L16" s="2">
        <v>1.54</v>
      </c>
      <c r="M16" s="2">
        <v>20.01</v>
      </c>
      <c r="N16" s="2">
        <f t="shared" si="0"/>
        <v>5607.389999999999</v>
      </c>
      <c r="O16" s="32">
        <f t="shared" si="1"/>
        <v>0.21423659213672283</v>
      </c>
    </row>
    <row r="17" spans="1:15" ht="19.5" customHeight="1">
      <c r="A17" s="31" t="s">
        <v>19</v>
      </c>
      <c r="B17" s="2">
        <v>1.07</v>
      </c>
      <c r="C17" s="2">
        <v>10.73</v>
      </c>
      <c r="D17" s="2">
        <v>263.28</v>
      </c>
      <c r="E17" s="2">
        <v>187.57</v>
      </c>
      <c r="F17" s="2">
        <v>1114.48</v>
      </c>
      <c r="G17" s="2">
        <v>535.39</v>
      </c>
      <c r="H17" s="2">
        <v>1863.9399999999928</v>
      </c>
      <c r="I17" s="2">
        <v>722.6799999999993</v>
      </c>
      <c r="J17" s="2">
        <v>54.15</v>
      </c>
      <c r="K17" s="2">
        <v>138.8</v>
      </c>
      <c r="L17" s="2">
        <v>0.25</v>
      </c>
      <c r="M17" s="2">
        <v>0.72</v>
      </c>
      <c r="N17" s="2">
        <f t="shared" si="0"/>
        <v>4893.059999999992</v>
      </c>
      <c r="O17" s="32">
        <f t="shared" si="1"/>
        <v>0.18694481737858637</v>
      </c>
    </row>
    <row r="18" spans="1:15" ht="19.5" customHeight="1">
      <c r="A18" s="31" t="s">
        <v>20</v>
      </c>
      <c r="B18" s="2">
        <v>1.69</v>
      </c>
      <c r="C18" s="2">
        <v>900.8</v>
      </c>
      <c r="D18" s="2">
        <v>311.25</v>
      </c>
      <c r="E18" s="2">
        <v>189.24</v>
      </c>
      <c r="F18" s="2">
        <v>818.83</v>
      </c>
      <c r="G18" s="2">
        <v>373.61</v>
      </c>
      <c r="H18" s="2">
        <v>2869.6500000000165</v>
      </c>
      <c r="I18" s="2">
        <v>1635.48</v>
      </c>
      <c r="J18" s="2">
        <v>22.85</v>
      </c>
      <c r="K18" s="2">
        <v>190.72</v>
      </c>
      <c r="L18" s="2">
        <v>17.2</v>
      </c>
      <c r="M18" s="2">
        <v>0.15</v>
      </c>
      <c r="N18" s="2">
        <f t="shared" si="0"/>
        <v>7331.470000000016</v>
      </c>
      <c r="O18" s="32">
        <f t="shared" si="1"/>
        <v>0.2801069924069171</v>
      </c>
    </row>
    <row r="19" spans="1:15" ht="19.5" customHeight="1">
      <c r="A19" s="31" t="s">
        <v>21</v>
      </c>
      <c r="B19" s="2">
        <v>3.64</v>
      </c>
      <c r="C19" s="2"/>
      <c r="D19" s="2">
        <v>831.12</v>
      </c>
      <c r="E19" s="2">
        <v>20.85</v>
      </c>
      <c r="F19" s="2">
        <v>100.71</v>
      </c>
      <c r="G19" s="2">
        <v>246.98</v>
      </c>
      <c r="H19" s="2">
        <v>190.09</v>
      </c>
      <c r="I19" s="2">
        <v>151.65</v>
      </c>
      <c r="J19" s="2"/>
      <c r="K19" s="2"/>
      <c r="L19" s="2"/>
      <c r="M19" s="2">
        <v>0.02</v>
      </c>
      <c r="N19" s="2">
        <f t="shared" si="0"/>
        <v>1545.06</v>
      </c>
      <c r="O19" s="32">
        <f t="shared" si="1"/>
        <v>0.05903074140496113</v>
      </c>
    </row>
    <row r="20" spans="1:15" ht="18.75" customHeight="1">
      <c r="A20" s="31" t="s">
        <v>22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1</v>
      </c>
      <c r="O20" s="32">
        <f t="shared" si="1"/>
        <v>3.820611588220596E-05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8.6</v>
      </c>
      <c r="C22" s="57">
        <f t="shared" si="2"/>
        <v>973.49</v>
      </c>
      <c r="D22" s="57">
        <f t="shared" si="2"/>
        <v>4122.86</v>
      </c>
      <c r="E22" s="57">
        <f t="shared" si="2"/>
        <v>2312.8799999999997</v>
      </c>
      <c r="F22" s="57">
        <f t="shared" si="2"/>
        <v>6797.95</v>
      </c>
      <c r="G22" s="57">
        <f t="shared" si="2"/>
        <v>2431.58</v>
      </c>
      <c r="H22" s="57">
        <f t="shared" si="2"/>
        <v>5820.3000000000075</v>
      </c>
      <c r="I22" s="57">
        <f t="shared" si="2"/>
        <v>2958.439999999999</v>
      </c>
      <c r="J22" s="57">
        <f>SUM(J13:J20)</f>
        <v>84.6</v>
      </c>
      <c r="K22" s="57">
        <f t="shared" si="2"/>
        <v>402.77</v>
      </c>
      <c r="L22" s="57">
        <f t="shared" si="2"/>
        <v>218.98</v>
      </c>
      <c r="M22" s="57">
        <f t="shared" si="2"/>
        <v>41.370000000000005</v>
      </c>
      <c r="N22" s="57">
        <f t="shared" si="0"/>
        <v>26173.820000000003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4.57421875" style="0" bestFit="1" customWidth="1"/>
    <col min="3" max="3" width="6.5742187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/>
      <c r="C13" s="2">
        <v>2</v>
      </c>
      <c r="D13" s="2">
        <v>612.41</v>
      </c>
      <c r="E13" s="2">
        <v>357.8</v>
      </c>
      <c r="F13" s="2"/>
      <c r="G13" s="2">
        <v>5.52</v>
      </c>
      <c r="H13" s="2">
        <v>24.94</v>
      </c>
      <c r="I13" s="2">
        <v>10.34</v>
      </c>
      <c r="J13" s="2"/>
      <c r="K13" s="2">
        <v>44.2</v>
      </c>
      <c r="L13" s="2">
        <v>235.5</v>
      </c>
      <c r="M13" s="2"/>
      <c r="N13" s="2">
        <f aca="true" t="shared" si="0" ref="N13:N22">SUM(B13:M13)</f>
        <v>1292.71</v>
      </c>
      <c r="O13" s="32">
        <f>+N13/$N$22</f>
        <v>0.019704211992329322</v>
      </c>
    </row>
    <row r="14" spans="1:15" ht="19.5" customHeight="1">
      <c r="A14" s="31" t="s">
        <v>16</v>
      </c>
      <c r="B14" s="2">
        <v>0.33</v>
      </c>
      <c r="C14" s="2">
        <v>95.66</v>
      </c>
      <c r="D14" s="2">
        <v>3357.4</v>
      </c>
      <c r="E14" s="2">
        <v>489.6</v>
      </c>
      <c r="F14" s="2">
        <v>202.02</v>
      </c>
      <c r="G14" s="2">
        <v>139.5</v>
      </c>
      <c r="H14" s="2">
        <v>38.43</v>
      </c>
      <c r="I14" s="2">
        <v>6.47</v>
      </c>
      <c r="J14" s="2"/>
      <c r="K14" s="2">
        <v>7.3</v>
      </c>
      <c r="L14" s="2">
        <v>9.5</v>
      </c>
      <c r="M14" s="2">
        <v>123.5</v>
      </c>
      <c r="N14" s="2">
        <f t="shared" si="0"/>
        <v>4469.710000000001</v>
      </c>
      <c r="O14" s="32">
        <f aca="true" t="shared" si="1" ref="O14:O21">+N14/$N$22</f>
        <v>0.06812983065361475</v>
      </c>
    </row>
    <row r="15" spans="1:15" ht="19.5" customHeight="1">
      <c r="A15" s="31" t="s">
        <v>17</v>
      </c>
      <c r="B15" s="2">
        <v>0.87</v>
      </c>
      <c r="C15" s="2">
        <v>148.5</v>
      </c>
      <c r="D15" s="2">
        <v>2752</v>
      </c>
      <c r="E15" s="2">
        <v>1610.91</v>
      </c>
      <c r="F15" s="2">
        <v>1483.61</v>
      </c>
      <c r="G15" s="2">
        <v>577.29</v>
      </c>
      <c r="H15" s="2">
        <v>234.29</v>
      </c>
      <c r="I15" s="2">
        <v>56.089999999999925</v>
      </c>
      <c r="J15" s="2">
        <v>131.1</v>
      </c>
      <c r="K15" s="2">
        <v>118.3</v>
      </c>
      <c r="L15" s="2">
        <v>3.16</v>
      </c>
      <c r="M15" s="2">
        <v>0.27</v>
      </c>
      <c r="N15" s="2">
        <f t="shared" si="0"/>
        <v>7116.39</v>
      </c>
      <c r="O15" s="32">
        <f t="shared" si="1"/>
        <v>0.10847201397072234</v>
      </c>
    </row>
    <row r="16" spans="1:15" ht="19.5" customHeight="1">
      <c r="A16" s="31" t="s">
        <v>18</v>
      </c>
      <c r="B16" s="2">
        <v>0.48</v>
      </c>
      <c r="C16" s="2">
        <v>421.75</v>
      </c>
      <c r="D16" s="2">
        <v>3261.73</v>
      </c>
      <c r="E16" s="2">
        <v>3455.88</v>
      </c>
      <c r="F16" s="2">
        <v>5504.72</v>
      </c>
      <c r="G16" s="2">
        <v>5427.45</v>
      </c>
      <c r="H16" s="2">
        <v>2634.95</v>
      </c>
      <c r="I16" s="2">
        <v>160.09</v>
      </c>
      <c r="J16" s="2">
        <v>216.05</v>
      </c>
      <c r="K16" s="2">
        <v>354.68</v>
      </c>
      <c r="L16" s="2">
        <v>772.22</v>
      </c>
      <c r="M16" s="2">
        <v>629.52</v>
      </c>
      <c r="N16" s="2">
        <f t="shared" si="0"/>
        <v>22839.520000000004</v>
      </c>
      <c r="O16" s="32">
        <f t="shared" si="1"/>
        <v>0.34813279380761775</v>
      </c>
    </row>
    <row r="17" spans="1:15" ht="19.5" customHeight="1">
      <c r="A17" s="31" t="s">
        <v>19</v>
      </c>
      <c r="B17" s="2">
        <v>1.33</v>
      </c>
      <c r="C17" s="2">
        <v>22.1</v>
      </c>
      <c r="D17" s="2">
        <v>3887.29</v>
      </c>
      <c r="E17" s="2">
        <v>1826.32</v>
      </c>
      <c r="F17" s="2">
        <v>6386.23</v>
      </c>
      <c r="G17" s="2">
        <v>569.78</v>
      </c>
      <c r="H17" s="2">
        <v>992.4599999999979</v>
      </c>
      <c r="I17" s="2">
        <v>488.2</v>
      </c>
      <c r="J17" s="2">
        <v>251.42</v>
      </c>
      <c r="K17" s="2">
        <v>88.38</v>
      </c>
      <c r="L17" s="2">
        <v>1.61</v>
      </c>
      <c r="M17" s="2">
        <v>5.51</v>
      </c>
      <c r="N17" s="2">
        <f t="shared" si="0"/>
        <v>14520.63</v>
      </c>
      <c r="O17" s="32">
        <f t="shared" si="1"/>
        <v>0.2213315993395092</v>
      </c>
    </row>
    <row r="18" spans="1:15" ht="19.5" customHeight="1">
      <c r="A18" s="31" t="s">
        <v>20</v>
      </c>
      <c r="B18" s="2">
        <v>0.5</v>
      </c>
      <c r="C18" s="2">
        <v>1</v>
      </c>
      <c r="D18" s="2">
        <v>395.83</v>
      </c>
      <c r="E18" s="2">
        <v>219.31</v>
      </c>
      <c r="F18" s="2">
        <v>2407.06</v>
      </c>
      <c r="G18" s="2">
        <v>1059.73</v>
      </c>
      <c r="H18" s="2">
        <v>6172.850000000026</v>
      </c>
      <c r="I18" s="2">
        <v>1065.6</v>
      </c>
      <c r="J18" s="2">
        <v>522.25</v>
      </c>
      <c r="K18" s="2">
        <v>306.72</v>
      </c>
      <c r="L18" s="2">
        <v>7</v>
      </c>
      <c r="M18" s="2">
        <v>5.01</v>
      </c>
      <c r="N18" s="2">
        <f t="shared" si="0"/>
        <v>12162.860000000026</v>
      </c>
      <c r="O18" s="32">
        <f t="shared" si="1"/>
        <v>0.18539314453591535</v>
      </c>
    </row>
    <row r="19" spans="1:15" ht="19.5" customHeight="1">
      <c r="A19" s="31" t="s">
        <v>21</v>
      </c>
      <c r="B19" s="2">
        <v>0.2</v>
      </c>
      <c r="C19" s="2"/>
      <c r="D19" s="2">
        <v>249.14</v>
      </c>
      <c r="E19" s="2">
        <v>439.66</v>
      </c>
      <c r="F19" s="2">
        <v>513.4</v>
      </c>
      <c r="G19" s="2">
        <v>1802.86</v>
      </c>
      <c r="H19" s="2">
        <v>162.46</v>
      </c>
      <c r="I19" s="2">
        <v>35.62</v>
      </c>
      <c r="J19" s="2">
        <v>0.6</v>
      </c>
      <c r="K19" s="2"/>
      <c r="L19" s="2"/>
      <c r="M19" s="2"/>
      <c r="N19" s="2">
        <f t="shared" si="0"/>
        <v>3203.94</v>
      </c>
      <c r="O19" s="32">
        <f t="shared" si="1"/>
        <v>0.048836253274673835</v>
      </c>
    </row>
    <row r="20" spans="1:15" ht="19.5" customHeight="1">
      <c r="A20" s="31" t="s">
        <v>22</v>
      </c>
      <c r="B20" s="2"/>
      <c r="C20" s="2"/>
      <c r="D20" s="2"/>
      <c r="E20" s="2">
        <v>0.01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0.01</v>
      </c>
      <c r="O20" s="32">
        <f t="shared" si="1"/>
        <v>1.5242561744188042E-07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3.71</v>
      </c>
      <c r="C22" s="57">
        <f t="shared" si="2"/>
        <v>691.01</v>
      </c>
      <c r="D22" s="57">
        <f t="shared" si="2"/>
        <v>14515.799999999997</v>
      </c>
      <c r="E22" s="57">
        <f t="shared" si="2"/>
        <v>8399.490000000002</v>
      </c>
      <c r="F22" s="57">
        <f t="shared" si="2"/>
        <v>16497.04</v>
      </c>
      <c r="G22" s="57">
        <f t="shared" si="2"/>
        <v>9582.130000000001</v>
      </c>
      <c r="H22" s="57">
        <f t="shared" si="2"/>
        <v>10260.380000000023</v>
      </c>
      <c r="I22" s="57">
        <f t="shared" si="2"/>
        <v>1822.4099999999999</v>
      </c>
      <c r="J22" s="57">
        <f>SUM(J13:J20)</f>
        <v>1121.4199999999998</v>
      </c>
      <c r="K22" s="57">
        <f t="shared" si="2"/>
        <v>919.58</v>
      </c>
      <c r="L22" s="57">
        <f t="shared" si="2"/>
        <v>1028.99</v>
      </c>
      <c r="M22" s="57">
        <f t="shared" si="2"/>
        <v>763.81</v>
      </c>
      <c r="N22" s="57">
        <f t="shared" si="0"/>
        <v>65605.77000000003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7" width="9.140625" style="0" bestFit="1" customWidth="1"/>
    <col min="8" max="9" width="8.140625" style="0" bestFit="1" customWidth="1"/>
    <col min="10" max="12" width="6.57421875" style="0" bestFit="1" customWidth="1"/>
    <col min="13" max="13" width="8.14062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3.71</v>
      </c>
      <c r="C13" s="2">
        <v>1.66</v>
      </c>
      <c r="D13" s="2">
        <v>21.1</v>
      </c>
      <c r="E13" s="2">
        <v>69.42</v>
      </c>
      <c r="F13" s="2"/>
      <c r="G13" s="2"/>
      <c r="H13" s="2">
        <v>9.52</v>
      </c>
      <c r="I13" s="2"/>
      <c r="J13" s="2">
        <v>1</v>
      </c>
      <c r="K13" s="2"/>
      <c r="L13" s="2"/>
      <c r="M13" s="2">
        <v>2</v>
      </c>
      <c r="N13" s="2">
        <f aca="true" t="shared" si="0" ref="N13:N22">SUM(B13:M13)</f>
        <v>108.41</v>
      </c>
      <c r="O13" s="32">
        <f>+N13/$N$22</f>
        <v>0.00216904202211298</v>
      </c>
    </row>
    <row r="14" spans="1:15" ht="19.5" customHeight="1">
      <c r="A14" s="31" t="s">
        <v>16</v>
      </c>
      <c r="B14" s="2">
        <v>0.18</v>
      </c>
      <c r="C14" s="2">
        <v>5.09</v>
      </c>
      <c r="D14" s="2">
        <v>1370.58</v>
      </c>
      <c r="E14" s="2">
        <v>1000.24</v>
      </c>
      <c r="F14" s="2">
        <v>97.33</v>
      </c>
      <c r="G14" s="2">
        <v>21.51</v>
      </c>
      <c r="H14" s="2">
        <v>118.31</v>
      </c>
      <c r="I14" s="2">
        <v>5.19</v>
      </c>
      <c r="J14" s="2"/>
      <c r="K14" s="2">
        <v>5.55</v>
      </c>
      <c r="L14" s="2"/>
      <c r="M14" s="2"/>
      <c r="N14" s="2">
        <f t="shared" si="0"/>
        <v>2623.9800000000005</v>
      </c>
      <c r="O14" s="32">
        <f aca="true" t="shared" si="1" ref="O14:O21">+N14/$N$22</f>
        <v>0.05249998049242707</v>
      </c>
    </row>
    <row r="15" spans="1:15" ht="19.5" customHeight="1">
      <c r="A15" s="31" t="s">
        <v>17</v>
      </c>
      <c r="B15" s="2">
        <v>0.28</v>
      </c>
      <c r="C15" s="2">
        <v>82.29</v>
      </c>
      <c r="D15" s="2">
        <v>2060.75</v>
      </c>
      <c r="E15" s="2">
        <v>624.37</v>
      </c>
      <c r="F15" s="2">
        <v>515.83</v>
      </c>
      <c r="G15" s="2">
        <v>351.56</v>
      </c>
      <c r="H15" s="2">
        <v>62.2399999999998</v>
      </c>
      <c r="I15" s="2">
        <v>135.42</v>
      </c>
      <c r="J15" s="2"/>
      <c r="K15" s="2">
        <v>4.9</v>
      </c>
      <c r="L15" s="2"/>
      <c r="M15" s="2">
        <v>242.51</v>
      </c>
      <c r="N15" s="2">
        <f t="shared" si="0"/>
        <v>4080.1499999999996</v>
      </c>
      <c r="O15" s="32">
        <f t="shared" si="1"/>
        <v>0.08163469058688567</v>
      </c>
    </row>
    <row r="16" spans="1:15" ht="19.5" customHeight="1">
      <c r="A16" s="31" t="s">
        <v>18</v>
      </c>
      <c r="B16" s="2">
        <v>1.2</v>
      </c>
      <c r="C16" s="2">
        <v>33.46</v>
      </c>
      <c r="D16" s="2">
        <v>2774.75</v>
      </c>
      <c r="E16" s="2">
        <v>5397.16</v>
      </c>
      <c r="F16" s="2">
        <v>3869.62</v>
      </c>
      <c r="G16" s="2">
        <v>2512.18</v>
      </c>
      <c r="H16" s="2">
        <v>616.0199999999968</v>
      </c>
      <c r="I16" s="2">
        <v>186.93</v>
      </c>
      <c r="J16" s="2">
        <v>116.85</v>
      </c>
      <c r="K16" s="2">
        <v>72.95</v>
      </c>
      <c r="L16" s="2">
        <v>1.4</v>
      </c>
      <c r="M16" s="2">
        <v>1180.8</v>
      </c>
      <c r="N16" s="2">
        <f t="shared" si="0"/>
        <v>16763.319999999996</v>
      </c>
      <c r="O16" s="32">
        <f t="shared" si="1"/>
        <v>0.3353966009604922</v>
      </c>
    </row>
    <row r="17" spans="1:15" ht="19.5" customHeight="1">
      <c r="A17" s="31" t="s">
        <v>19</v>
      </c>
      <c r="B17" s="2">
        <v>0.06</v>
      </c>
      <c r="C17" s="2">
        <v>10.63</v>
      </c>
      <c r="D17" s="2">
        <v>2004.55</v>
      </c>
      <c r="E17" s="2">
        <v>417.22</v>
      </c>
      <c r="F17" s="2">
        <v>267.5</v>
      </c>
      <c r="G17" s="2">
        <v>8596</v>
      </c>
      <c r="H17" s="2">
        <v>7388.700000000083</v>
      </c>
      <c r="I17" s="2">
        <v>629.09</v>
      </c>
      <c r="J17" s="2">
        <v>57.45</v>
      </c>
      <c r="K17" s="2">
        <v>119.63</v>
      </c>
      <c r="L17" s="2"/>
      <c r="M17" s="2">
        <v>0.28</v>
      </c>
      <c r="N17" s="2">
        <f t="shared" si="0"/>
        <v>19491.110000000084</v>
      </c>
      <c r="O17" s="32">
        <f t="shared" si="1"/>
        <v>0.38997358774676427</v>
      </c>
    </row>
    <row r="18" spans="1:15" ht="19.5" customHeight="1">
      <c r="A18" s="31" t="s">
        <v>20</v>
      </c>
      <c r="B18" s="2">
        <v>1.16</v>
      </c>
      <c r="C18" s="2">
        <v>280.9</v>
      </c>
      <c r="D18" s="2">
        <v>391.13</v>
      </c>
      <c r="E18" s="2">
        <v>611.73</v>
      </c>
      <c r="F18" s="2">
        <v>461.45</v>
      </c>
      <c r="G18" s="2">
        <v>567.86</v>
      </c>
      <c r="H18" s="2">
        <v>1002.66</v>
      </c>
      <c r="I18" s="2">
        <v>604.71</v>
      </c>
      <c r="J18" s="2">
        <v>63.7</v>
      </c>
      <c r="K18" s="2">
        <v>27.45</v>
      </c>
      <c r="L18" s="2">
        <v>500.43</v>
      </c>
      <c r="M18" s="2">
        <v>1.26</v>
      </c>
      <c r="N18" s="2">
        <f t="shared" si="0"/>
        <v>4514.44</v>
      </c>
      <c r="O18" s="32">
        <f t="shared" si="1"/>
        <v>0.09032386372389745</v>
      </c>
    </row>
    <row r="19" spans="1:15" ht="19.5" customHeight="1">
      <c r="A19" s="31" t="s">
        <v>21</v>
      </c>
      <c r="B19" s="2">
        <v>0.52</v>
      </c>
      <c r="C19" s="2">
        <v>0.03</v>
      </c>
      <c r="D19" s="2">
        <v>340.31</v>
      </c>
      <c r="E19" s="2">
        <v>516.3</v>
      </c>
      <c r="F19" s="2">
        <v>521.45</v>
      </c>
      <c r="G19" s="2">
        <v>505.3</v>
      </c>
      <c r="H19" s="2">
        <v>409.78</v>
      </c>
      <c r="I19" s="2">
        <v>104.67</v>
      </c>
      <c r="J19" s="2"/>
      <c r="K19" s="2"/>
      <c r="L19" s="2"/>
      <c r="M19" s="2"/>
      <c r="N19" s="2">
        <f t="shared" si="0"/>
        <v>2398.36</v>
      </c>
      <c r="O19" s="32">
        <f t="shared" si="1"/>
        <v>0.04798582809846774</v>
      </c>
    </row>
    <row r="20" spans="1:15" ht="19.5" customHeight="1">
      <c r="A20" s="31" t="s">
        <v>22</v>
      </c>
      <c r="B20" s="2">
        <v>0.82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0.82</v>
      </c>
      <c r="O20" s="32">
        <f t="shared" si="1"/>
        <v>1.64063689524273E-05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7.93</v>
      </c>
      <c r="C22" s="57">
        <f t="shared" si="2"/>
        <v>414.05999999999995</v>
      </c>
      <c r="D22" s="57">
        <f t="shared" si="2"/>
        <v>8963.169999999998</v>
      </c>
      <c r="E22" s="57">
        <f t="shared" si="2"/>
        <v>8636.44</v>
      </c>
      <c r="F22" s="57">
        <f t="shared" si="2"/>
        <v>5733.179999999999</v>
      </c>
      <c r="G22" s="57">
        <f t="shared" si="2"/>
        <v>12554.41</v>
      </c>
      <c r="H22" s="57">
        <f t="shared" si="2"/>
        <v>9607.23000000008</v>
      </c>
      <c r="I22" s="57">
        <f t="shared" si="2"/>
        <v>1666.0100000000002</v>
      </c>
      <c r="J22" s="57">
        <f>SUM(J13:J20)</f>
        <v>239</v>
      </c>
      <c r="K22" s="57">
        <f t="shared" si="2"/>
        <v>230.48</v>
      </c>
      <c r="L22" s="57">
        <f t="shared" si="2"/>
        <v>501.83</v>
      </c>
      <c r="M22" s="57">
        <f t="shared" si="2"/>
        <v>1426.85</v>
      </c>
      <c r="N22" s="57">
        <f t="shared" si="0"/>
        <v>49980.59000000009</v>
      </c>
      <c r="O22" s="58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/>
      <c r="C13" s="2">
        <v>0.16</v>
      </c>
      <c r="D13" s="2">
        <v>2</v>
      </c>
      <c r="E13" s="2"/>
      <c r="F13" s="2"/>
      <c r="G13" s="2">
        <v>18.5</v>
      </c>
      <c r="H13" s="2">
        <v>37.89</v>
      </c>
      <c r="I13" s="2">
        <v>40.35</v>
      </c>
      <c r="J13" s="2">
        <v>182.5</v>
      </c>
      <c r="K13" s="2">
        <v>14.03</v>
      </c>
      <c r="L13" s="2">
        <v>2</v>
      </c>
      <c r="M13" s="2"/>
      <c r="N13" s="2">
        <f aca="true" t="shared" si="0" ref="N13:N22">SUM(B13:M13)</f>
        <v>297.42999999999995</v>
      </c>
      <c r="O13" s="32">
        <f>+N13/$N$22</f>
        <v>0.012278253130246575</v>
      </c>
    </row>
    <row r="14" spans="1:15" ht="19.5" customHeight="1">
      <c r="A14" s="31" t="s">
        <v>16</v>
      </c>
      <c r="B14" s="2">
        <v>0.6</v>
      </c>
      <c r="C14" s="2">
        <v>0.27</v>
      </c>
      <c r="D14" s="2">
        <v>40.54</v>
      </c>
      <c r="E14" s="2">
        <v>104.38</v>
      </c>
      <c r="F14" s="2">
        <v>0.65</v>
      </c>
      <c r="G14" s="2">
        <v>22.32</v>
      </c>
      <c r="H14" s="2">
        <v>67.70999999999994</v>
      </c>
      <c r="I14" s="2">
        <v>17.7</v>
      </c>
      <c r="J14" s="2"/>
      <c r="K14" s="2">
        <v>4.91</v>
      </c>
      <c r="L14" s="2">
        <v>10.5</v>
      </c>
      <c r="M14" s="2">
        <v>1.3</v>
      </c>
      <c r="N14" s="2">
        <f t="shared" si="0"/>
        <v>270.87999999999994</v>
      </c>
      <c r="O14" s="32">
        <f aca="true" t="shared" si="1" ref="O14:O21">+N14/$N$22</f>
        <v>0.011182238536533612</v>
      </c>
    </row>
    <row r="15" spans="1:15" ht="19.5" customHeight="1">
      <c r="A15" s="31" t="s">
        <v>17</v>
      </c>
      <c r="B15" s="2">
        <v>0.5</v>
      </c>
      <c r="C15" s="2">
        <v>26.59</v>
      </c>
      <c r="D15" s="2">
        <v>852.9899999999985</v>
      </c>
      <c r="E15" s="2">
        <v>508.75</v>
      </c>
      <c r="F15" s="2">
        <v>432.31</v>
      </c>
      <c r="G15" s="2">
        <v>59.06</v>
      </c>
      <c r="H15" s="2">
        <v>113.26</v>
      </c>
      <c r="I15" s="2">
        <v>11.83</v>
      </c>
      <c r="J15" s="2">
        <v>5.85</v>
      </c>
      <c r="K15" s="2">
        <v>1.78</v>
      </c>
      <c r="L15" s="2">
        <v>0.15</v>
      </c>
      <c r="M15" s="2">
        <v>0.09</v>
      </c>
      <c r="N15" s="2">
        <f t="shared" si="0"/>
        <v>2013.1599999999983</v>
      </c>
      <c r="O15" s="32">
        <f t="shared" si="1"/>
        <v>0.08310556457548728</v>
      </c>
    </row>
    <row r="16" spans="1:15" ht="19.5" customHeight="1">
      <c r="A16" s="31" t="s">
        <v>18</v>
      </c>
      <c r="B16" s="2">
        <v>4.99</v>
      </c>
      <c r="C16" s="2">
        <v>20.33</v>
      </c>
      <c r="D16" s="2">
        <v>2041.6599999999912</v>
      </c>
      <c r="E16" s="2">
        <v>1249.41</v>
      </c>
      <c r="F16" s="2">
        <v>531.96</v>
      </c>
      <c r="G16" s="2">
        <v>272.57</v>
      </c>
      <c r="H16" s="2">
        <v>403.9899999999994</v>
      </c>
      <c r="I16" s="2">
        <v>371.47</v>
      </c>
      <c r="J16" s="2">
        <v>160.7</v>
      </c>
      <c r="K16" s="2">
        <v>192.94</v>
      </c>
      <c r="L16" s="2">
        <v>7.16</v>
      </c>
      <c r="M16" s="2">
        <v>14.75</v>
      </c>
      <c r="N16" s="2">
        <f t="shared" si="0"/>
        <v>5271.92999999999</v>
      </c>
      <c r="O16" s="32">
        <f t="shared" si="1"/>
        <v>0.21763134527431907</v>
      </c>
    </row>
    <row r="17" spans="1:15" ht="19.5" customHeight="1">
      <c r="A17" s="31" t="s">
        <v>19</v>
      </c>
      <c r="B17" s="2">
        <v>3.09</v>
      </c>
      <c r="C17" s="2">
        <v>6.97</v>
      </c>
      <c r="D17" s="2">
        <v>4571.500000000007</v>
      </c>
      <c r="E17" s="2">
        <v>4116.14</v>
      </c>
      <c r="F17" s="2">
        <v>2714.67</v>
      </c>
      <c r="G17" s="2">
        <v>232.19</v>
      </c>
      <c r="H17" s="2">
        <v>453.0899999999995</v>
      </c>
      <c r="I17" s="2">
        <v>784.01</v>
      </c>
      <c r="J17" s="2">
        <v>30.45</v>
      </c>
      <c r="K17" s="2">
        <v>47.44</v>
      </c>
      <c r="L17" s="2">
        <v>1</v>
      </c>
      <c r="M17" s="2">
        <v>2.87</v>
      </c>
      <c r="N17" s="2">
        <f t="shared" si="0"/>
        <v>12963.420000000011</v>
      </c>
      <c r="O17" s="32">
        <f t="shared" si="1"/>
        <v>0.5351449154211116</v>
      </c>
    </row>
    <row r="18" spans="1:15" ht="19.5" customHeight="1">
      <c r="A18" s="31" t="s">
        <v>20</v>
      </c>
      <c r="B18" s="2">
        <v>1.57</v>
      </c>
      <c r="C18" s="2">
        <v>1.52</v>
      </c>
      <c r="D18" s="2">
        <v>852.23</v>
      </c>
      <c r="E18" s="2">
        <v>180.77</v>
      </c>
      <c r="F18" s="2">
        <v>319.61</v>
      </c>
      <c r="G18" s="2">
        <v>945.91</v>
      </c>
      <c r="H18" s="2">
        <v>411.8199999999994</v>
      </c>
      <c r="I18" s="2">
        <v>132.8</v>
      </c>
      <c r="J18" s="2">
        <v>241.75</v>
      </c>
      <c r="K18" s="2">
        <v>1.7</v>
      </c>
      <c r="L18" s="2">
        <v>0.02</v>
      </c>
      <c r="M18" s="2">
        <v>1.02</v>
      </c>
      <c r="N18" s="2">
        <f t="shared" si="0"/>
        <v>3090.7199999999993</v>
      </c>
      <c r="O18" s="32">
        <f t="shared" si="1"/>
        <v>0.12758848305388057</v>
      </c>
    </row>
    <row r="19" spans="1:15" ht="19.5" customHeight="1">
      <c r="A19" s="31" t="s">
        <v>21</v>
      </c>
      <c r="B19" s="2">
        <v>5.05</v>
      </c>
      <c r="C19" s="2"/>
      <c r="D19" s="2">
        <v>77.98</v>
      </c>
      <c r="E19" s="2">
        <v>116.32</v>
      </c>
      <c r="F19" s="2">
        <v>64.35</v>
      </c>
      <c r="G19" s="2">
        <v>40.6</v>
      </c>
      <c r="H19" s="2">
        <v>7.04</v>
      </c>
      <c r="I19" s="2"/>
      <c r="J19" s="2"/>
      <c r="K19" s="2"/>
      <c r="L19" s="2"/>
      <c r="M19" s="2"/>
      <c r="N19" s="2">
        <f t="shared" si="0"/>
        <v>311.34000000000003</v>
      </c>
      <c r="O19" s="32">
        <f t="shared" si="1"/>
        <v>0.0128524739588171</v>
      </c>
    </row>
    <row r="20" spans="1:15" ht="19.5" customHeight="1">
      <c r="A20" s="31" t="s">
        <v>22</v>
      </c>
      <c r="B20" s="2">
        <v>5.25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5.25</v>
      </c>
      <c r="O20" s="32">
        <f t="shared" si="1"/>
        <v>0.00021672604960425827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21.05</v>
      </c>
      <c r="C22" s="57">
        <f t="shared" si="2"/>
        <v>55.839999999999996</v>
      </c>
      <c r="D22" s="57">
        <f t="shared" si="2"/>
        <v>8438.899999999996</v>
      </c>
      <c r="E22" s="57">
        <f t="shared" si="2"/>
        <v>6275.77</v>
      </c>
      <c r="F22" s="57">
        <f t="shared" si="2"/>
        <v>4063.55</v>
      </c>
      <c r="G22" s="57">
        <f t="shared" si="2"/>
        <v>1591.1499999999999</v>
      </c>
      <c r="H22" s="57">
        <f t="shared" si="2"/>
        <v>1494.7999999999984</v>
      </c>
      <c r="I22" s="57">
        <f t="shared" si="2"/>
        <v>1358.16</v>
      </c>
      <c r="J22" s="57">
        <f>SUM(J13:J20)</f>
        <v>621.25</v>
      </c>
      <c r="K22" s="57">
        <f t="shared" si="2"/>
        <v>262.8</v>
      </c>
      <c r="L22" s="57">
        <f>SUM(L13:L20)</f>
        <v>20.830000000000002</v>
      </c>
      <c r="M22" s="57">
        <f t="shared" si="2"/>
        <v>20.03</v>
      </c>
      <c r="N22" s="57">
        <f t="shared" si="0"/>
        <v>24224.129999999997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5.57421875" style="0" bestFit="1" customWidth="1"/>
    <col min="3" max="3" width="6.57421875" style="0" bestFit="1" customWidth="1"/>
    <col min="4" max="8" width="8.140625" style="0" bestFit="1" customWidth="1"/>
    <col min="9" max="9" width="9.140625" style="0" bestFit="1" customWidth="1"/>
    <col min="10" max="10" width="8.140625" style="0" bestFit="1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0.11</v>
      </c>
      <c r="C13" s="2">
        <v>5.4</v>
      </c>
      <c r="D13" s="2">
        <v>350.01</v>
      </c>
      <c r="E13" s="2">
        <v>0.85</v>
      </c>
      <c r="F13" s="2"/>
      <c r="G13" s="2">
        <v>23</v>
      </c>
      <c r="H13" s="2">
        <v>8.21</v>
      </c>
      <c r="I13" s="2"/>
      <c r="J13" s="2"/>
      <c r="K13" s="2"/>
      <c r="L13" s="2">
        <v>1.5</v>
      </c>
      <c r="M13" s="2"/>
      <c r="N13" s="2">
        <f aca="true" t="shared" si="0" ref="N13:N22">SUM(B13:M13)</f>
        <v>389.08</v>
      </c>
      <c r="O13" s="32">
        <f>+N13/$N$22</f>
        <v>0.007739244661814819</v>
      </c>
    </row>
    <row r="14" spans="1:15" ht="19.5" customHeight="1">
      <c r="A14" s="31" t="s">
        <v>16</v>
      </c>
      <c r="B14" s="2">
        <v>0.75</v>
      </c>
      <c r="C14" s="2">
        <v>10.5</v>
      </c>
      <c r="D14" s="2">
        <v>344.92</v>
      </c>
      <c r="E14" s="2">
        <v>72.47</v>
      </c>
      <c r="F14" s="2">
        <v>100.7</v>
      </c>
      <c r="G14" s="2">
        <v>91.74</v>
      </c>
      <c r="H14" s="2">
        <v>56.88</v>
      </c>
      <c r="I14" s="2">
        <v>34.39</v>
      </c>
      <c r="J14" s="2">
        <v>0.56</v>
      </c>
      <c r="K14" s="2">
        <v>2.81</v>
      </c>
      <c r="L14" s="2">
        <v>6.5</v>
      </c>
      <c r="M14" s="2">
        <v>100</v>
      </c>
      <c r="N14" s="2">
        <f t="shared" si="0"/>
        <v>822.2199999999999</v>
      </c>
      <c r="O14" s="32">
        <f aca="true" t="shared" si="1" ref="O14:O21">+N14/$N$22</f>
        <v>0.016354892941907527</v>
      </c>
    </row>
    <row r="15" spans="1:15" ht="19.5" customHeight="1">
      <c r="A15" s="31" t="s">
        <v>17</v>
      </c>
      <c r="B15" s="2">
        <v>1.5</v>
      </c>
      <c r="C15" s="2">
        <v>31.01</v>
      </c>
      <c r="D15" s="2">
        <v>2346.239999999994</v>
      </c>
      <c r="E15" s="2">
        <v>1913.06</v>
      </c>
      <c r="F15" s="2">
        <v>2208.69</v>
      </c>
      <c r="G15" s="2">
        <v>391.93</v>
      </c>
      <c r="H15" s="2">
        <v>649.6099999999986</v>
      </c>
      <c r="I15" s="2">
        <v>74.69</v>
      </c>
      <c r="J15" s="2">
        <v>4.65</v>
      </c>
      <c r="K15" s="2">
        <v>19.39</v>
      </c>
      <c r="L15" s="2">
        <v>6.35</v>
      </c>
      <c r="M15" s="2">
        <v>0.01</v>
      </c>
      <c r="N15" s="2">
        <f t="shared" si="0"/>
        <v>7647.129999999994</v>
      </c>
      <c r="O15" s="32">
        <f t="shared" si="1"/>
        <v>0.1521101316713887</v>
      </c>
    </row>
    <row r="16" spans="1:15" ht="19.5" customHeight="1">
      <c r="A16" s="31" t="s">
        <v>18</v>
      </c>
      <c r="B16" s="2">
        <v>20.3</v>
      </c>
      <c r="C16" s="2">
        <v>90.03</v>
      </c>
      <c r="D16" s="2">
        <v>930.8899999999988</v>
      </c>
      <c r="E16" s="2">
        <v>1020.15</v>
      </c>
      <c r="F16" s="2">
        <v>1936</v>
      </c>
      <c r="G16" s="2">
        <v>890.5</v>
      </c>
      <c r="H16" s="2">
        <v>736.72</v>
      </c>
      <c r="I16" s="2">
        <v>430.62</v>
      </c>
      <c r="J16" s="2">
        <v>8</v>
      </c>
      <c r="K16" s="2">
        <v>94.4</v>
      </c>
      <c r="L16" s="2">
        <v>2.73</v>
      </c>
      <c r="M16" s="2">
        <v>0.82</v>
      </c>
      <c r="N16" s="2">
        <f t="shared" si="0"/>
        <v>6161.159999999998</v>
      </c>
      <c r="O16" s="32">
        <f t="shared" si="1"/>
        <v>0.12255249470696766</v>
      </c>
    </row>
    <row r="17" spans="1:15" ht="19.5" customHeight="1">
      <c r="A17" s="31" t="s">
        <v>19</v>
      </c>
      <c r="B17" s="2"/>
      <c r="C17" s="2">
        <v>62.33</v>
      </c>
      <c r="D17" s="2">
        <v>514.99</v>
      </c>
      <c r="E17" s="2">
        <v>1278.76</v>
      </c>
      <c r="F17" s="2">
        <v>1792.5</v>
      </c>
      <c r="G17" s="2">
        <v>5254.12</v>
      </c>
      <c r="H17" s="2">
        <v>5917.270000000011</v>
      </c>
      <c r="I17" s="2">
        <v>12108.99</v>
      </c>
      <c r="J17" s="2">
        <v>2636</v>
      </c>
      <c r="K17" s="2">
        <v>177.49</v>
      </c>
      <c r="L17" s="2">
        <v>11.65</v>
      </c>
      <c r="M17" s="2">
        <v>3.46</v>
      </c>
      <c r="N17" s="2">
        <f t="shared" si="0"/>
        <v>29757.560000000016</v>
      </c>
      <c r="O17" s="32">
        <f t="shared" si="1"/>
        <v>0.591911785182056</v>
      </c>
    </row>
    <row r="18" spans="1:15" ht="19.5" customHeight="1">
      <c r="A18" s="31" t="s">
        <v>20</v>
      </c>
      <c r="B18" s="2">
        <v>0.05</v>
      </c>
      <c r="C18" s="2">
        <v>43.92</v>
      </c>
      <c r="D18" s="2">
        <v>114.74</v>
      </c>
      <c r="E18" s="2">
        <v>36.59</v>
      </c>
      <c r="F18" s="2">
        <v>58.91</v>
      </c>
      <c r="G18" s="2">
        <v>787.48</v>
      </c>
      <c r="H18" s="2">
        <v>1304.84</v>
      </c>
      <c r="I18" s="2">
        <v>1077.8</v>
      </c>
      <c r="J18" s="2">
        <v>148.25</v>
      </c>
      <c r="K18" s="2">
        <v>51</v>
      </c>
      <c r="L18" s="2">
        <v>2.5</v>
      </c>
      <c r="M18" s="2">
        <v>0.93</v>
      </c>
      <c r="N18" s="2">
        <f t="shared" si="0"/>
        <v>3627.0099999999998</v>
      </c>
      <c r="O18" s="32">
        <f t="shared" si="1"/>
        <v>0.07214536285814992</v>
      </c>
    </row>
    <row r="19" spans="1:15" ht="19.5" customHeight="1">
      <c r="A19" s="31" t="s">
        <v>21</v>
      </c>
      <c r="B19" s="2"/>
      <c r="C19" s="2"/>
      <c r="D19" s="2">
        <v>56.52</v>
      </c>
      <c r="E19" s="2">
        <v>5.31</v>
      </c>
      <c r="F19" s="2">
        <v>10.16</v>
      </c>
      <c r="G19" s="2">
        <v>146.93</v>
      </c>
      <c r="H19" s="2">
        <v>206.54</v>
      </c>
      <c r="I19" s="2">
        <v>297.47</v>
      </c>
      <c r="J19" s="2"/>
      <c r="K19" s="2"/>
      <c r="L19" s="2">
        <v>170.45</v>
      </c>
      <c r="M19" s="2"/>
      <c r="N19" s="2">
        <f t="shared" si="0"/>
        <v>893.3800000000001</v>
      </c>
      <c r="O19" s="32">
        <f t="shared" si="1"/>
        <v>0.01777034644795961</v>
      </c>
    </row>
    <row r="20" spans="1:15" ht="19.5" customHeight="1">
      <c r="A20" s="31" t="s">
        <v>22</v>
      </c>
      <c r="B20" s="2">
        <v>0.58</v>
      </c>
      <c r="C20" s="2"/>
      <c r="D20" s="2">
        <v>725</v>
      </c>
      <c r="E20" s="2"/>
      <c r="F20" s="2">
        <v>250.4</v>
      </c>
      <c r="G20" s="2"/>
      <c r="H20" s="2">
        <v>0.12</v>
      </c>
      <c r="I20" s="2"/>
      <c r="J20" s="2"/>
      <c r="K20" s="2"/>
      <c r="L20" s="2"/>
      <c r="M20" s="2"/>
      <c r="N20" s="2">
        <f t="shared" si="0"/>
        <v>976.1</v>
      </c>
      <c r="O20" s="32">
        <f t="shared" si="1"/>
        <v>0.01941574152975595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23.29</v>
      </c>
      <c r="C22" s="57">
        <f t="shared" si="2"/>
        <v>243.19</v>
      </c>
      <c r="D22" s="57">
        <f t="shared" si="2"/>
        <v>5383.309999999993</v>
      </c>
      <c r="E22" s="57">
        <f t="shared" si="2"/>
        <v>4327.1900000000005</v>
      </c>
      <c r="F22" s="57">
        <f t="shared" si="2"/>
        <v>6357.359999999999</v>
      </c>
      <c r="G22" s="57">
        <f t="shared" si="2"/>
        <v>7585.700000000001</v>
      </c>
      <c r="H22" s="57">
        <f t="shared" si="2"/>
        <v>8880.190000000011</v>
      </c>
      <c r="I22" s="57">
        <f t="shared" si="2"/>
        <v>14023.96</v>
      </c>
      <c r="J22" s="57">
        <f>SUM(J13:J20)</f>
        <v>2797.46</v>
      </c>
      <c r="K22" s="57">
        <f t="shared" si="2"/>
        <v>345.09000000000003</v>
      </c>
      <c r="L22" s="57">
        <f t="shared" si="2"/>
        <v>201.67999999999998</v>
      </c>
      <c r="M22" s="57">
        <f t="shared" si="2"/>
        <v>105.22</v>
      </c>
      <c r="N22" s="57">
        <f t="shared" si="0"/>
        <v>50273.64</v>
      </c>
      <c r="O22" s="58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0.24</v>
      </c>
      <c r="C13" s="2">
        <v>8.01</v>
      </c>
      <c r="D13" s="2">
        <v>68</v>
      </c>
      <c r="E13" s="2"/>
      <c r="F13" s="2"/>
      <c r="G13" s="2">
        <v>17.35</v>
      </c>
      <c r="H13" s="2">
        <v>113.72</v>
      </c>
      <c r="I13" s="2">
        <v>86.35</v>
      </c>
      <c r="J13" s="2">
        <v>16.68</v>
      </c>
      <c r="K13" s="2">
        <v>47.32</v>
      </c>
      <c r="L13" s="2">
        <v>556</v>
      </c>
      <c r="M13" s="2"/>
      <c r="N13" s="2">
        <f aca="true" t="shared" si="0" ref="N13:N22">SUM(B13:M13)</f>
        <v>913.67</v>
      </c>
      <c r="O13" s="32">
        <f>+N13/$N$22</f>
        <v>0.035766741670855313</v>
      </c>
    </row>
    <row r="14" spans="1:15" ht="19.5" customHeight="1">
      <c r="A14" s="31" t="s">
        <v>16</v>
      </c>
      <c r="B14" s="2">
        <v>1.05</v>
      </c>
      <c r="C14" s="2">
        <v>0.44</v>
      </c>
      <c r="D14" s="2">
        <v>466.05</v>
      </c>
      <c r="E14" s="2">
        <v>248.27</v>
      </c>
      <c r="F14" s="2">
        <v>55.2</v>
      </c>
      <c r="G14" s="2">
        <v>210.98</v>
      </c>
      <c r="H14" s="2">
        <v>225.61</v>
      </c>
      <c r="I14" s="2">
        <v>10.08</v>
      </c>
      <c r="J14" s="2">
        <v>12.7</v>
      </c>
      <c r="K14" s="2"/>
      <c r="L14" s="2"/>
      <c r="M14" s="2">
        <v>0.5</v>
      </c>
      <c r="N14" s="2">
        <f t="shared" si="0"/>
        <v>1230.88</v>
      </c>
      <c r="O14" s="32">
        <f aca="true" t="shared" si="1" ref="O14:O21">+N14/$N$22</f>
        <v>0.048184319270439424</v>
      </c>
    </row>
    <row r="15" spans="1:15" ht="19.5" customHeight="1">
      <c r="A15" s="31" t="s">
        <v>17</v>
      </c>
      <c r="B15" s="2">
        <v>1.05</v>
      </c>
      <c r="C15" s="2">
        <v>1.64</v>
      </c>
      <c r="D15" s="2">
        <v>527.23</v>
      </c>
      <c r="E15" s="2">
        <v>152.97</v>
      </c>
      <c r="F15" s="2">
        <v>321.95</v>
      </c>
      <c r="G15" s="2">
        <v>112.11</v>
      </c>
      <c r="H15" s="2">
        <v>80.42</v>
      </c>
      <c r="I15" s="2">
        <v>76.91</v>
      </c>
      <c r="J15" s="2">
        <v>114.65</v>
      </c>
      <c r="K15" s="2">
        <v>0.3</v>
      </c>
      <c r="L15" s="2"/>
      <c r="M15" s="2">
        <v>29</v>
      </c>
      <c r="N15" s="2">
        <f t="shared" si="0"/>
        <v>1418.2300000000002</v>
      </c>
      <c r="O15" s="32">
        <f t="shared" si="1"/>
        <v>0.05551836663112189</v>
      </c>
    </row>
    <row r="16" spans="1:15" ht="19.5" customHeight="1">
      <c r="A16" s="31" t="s">
        <v>18</v>
      </c>
      <c r="B16" s="2">
        <v>3.85</v>
      </c>
      <c r="C16" s="2">
        <v>20.6</v>
      </c>
      <c r="D16" s="2">
        <v>1236.48</v>
      </c>
      <c r="E16" s="2">
        <v>156.43</v>
      </c>
      <c r="F16" s="2">
        <v>2041.15</v>
      </c>
      <c r="G16" s="2">
        <v>2610.24</v>
      </c>
      <c r="H16" s="2">
        <v>571.8299999999988</v>
      </c>
      <c r="I16" s="2">
        <v>694.94</v>
      </c>
      <c r="J16" s="2">
        <v>59.06</v>
      </c>
      <c r="K16" s="2">
        <v>66.72</v>
      </c>
      <c r="L16" s="2">
        <v>48.5</v>
      </c>
      <c r="M16" s="2">
        <v>23.25</v>
      </c>
      <c r="N16" s="2">
        <f t="shared" si="0"/>
        <v>7533.049999999999</v>
      </c>
      <c r="O16" s="32">
        <f t="shared" si="1"/>
        <v>0.29489055495270344</v>
      </c>
    </row>
    <row r="17" spans="1:15" ht="19.5" customHeight="1">
      <c r="A17" s="31" t="s">
        <v>19</v>
      </c>
      <c r="B17" s="2">
        <v>8.07</v>
      </c>
      <c r="C17" s="2">
        <v>16.23</v>
      </c>
      <c r="D17" s="2">
        <v>620.0399999999993</v>
      </c>
      <c r="E17" s="2">
        <v>434.13</v>
      </c>
      <c r="F17" s="2">
        <v>254.1</v>
      </c>
      <c r="G17" s="2">
        <v>1696</v>
      </c>
      <c r="H17" s="2">
        <v>925.639999999998</v>
      </c>
      <c r="I17" s="2">
        <v>1037.17</v>
      </c>
      <c r="J17" s="2">
        <v>152.15</v>
      </c>
      <c r="K17" s="2">
        <v>323.15</v>
      </c>
      <c r="L17" s="2">
        <v>1118.65</v>
      </c>
      <c r="M17" s="2">
        <v>459.04</v>
      </c>
      <c r="N17" s="2">
        <f t="shared" si="0"/>
        <v>7044.369999999996</v>
      </c>
      <c r="O17" s="32">
        <f t="shared" si="1"/>
        <v>0.2757605722240228</v>
      </c>
    </row>
    <row r="18" spans="1:15" ht="19.5" customHeight="1">
      <c r="A18" s="31" t="s">
        <v>20</v>
      </c>
      <c r="B18" s="2">
        <v>8.69</v>
      </c>
      <c r="C18" s="2">
        <v>35.1</v>
      </c>
      <c r="D18" s="2">
        <v>449.26</v>
      </c>
      <c r="E18" s="2">
        <v>97.91</v>
      </c>
      <c r="F18" s="2">
        <v>628.6</v>
      </c>
      <c r="G18" s="2">
        <v>873.34</v>
      </c>
      <c r="H18" s="2">
        <v>395.77</v>
      </c>
      <c r="I18" s="2">
        <v>247.94</v>
      </c>
      <c r="J18" s="2">
        <v>57.96</v>
      </c>
      <c r="K18" s="2">
        <v>559.79</v>
      </c>
      <c r="L18" s="2">
        <v>884.9</v>
      </c>
      <c r="M18" s="2">
        <v>1.64</v>
      </c>
      <c r="N18" s="2">
        <f t="shared" si="0"/>
        <v>4240.900000000001</v>
      </c>
      <c r="O18" s="32">
        <f t="shared" si="1"/>
        <v>0.16601527329553373</v>
      </c>
    </row>
    <row r="19" spans="1:15" ht="19.5" customHeight="1">
      <c r="A19" s="31" t="s">
        <v>21</v>
      </c>
      <c r="B19" s="2"/>
      <c r="C19" s="2">
        <v>4.66</v>
      </c>
      <c r="D19" s="2">
        <v>99.32</v>
      </c>
      <c r="E19" s="2">
        <v>4.2</v>
      </c>
      <c r="F19" s="2">
        <v>8.5</v>
      </c>
      <c r="G19" s="2">
        <v>12.21</v>
      </c>
      <c r="H19" s="2">
        <v>20.76</v>
      </c>
      <c r="I19" s="2">
        <v>0.04</v>
      </c>
      <c r="J19" s="2"/>
      <c r="K19" s="2">
        <v>0.3</v>
      </c>
      <c r="L19" s="2">
        <v>4</v>
      </c>
      <c r="M19" s="2"/>
      <c r="N19" s="2">
        <f t="shared" si="0"/>
        <v>153.98999999999998</v>
      </c>
      <c r="O19" s="32">
        <f t="shared" si="1"/>
        <v>0.006028128919516903</v>
      </c>
    </row>
    <row r="20" spans="1:15" ht="19.5" customHeight="1">
      <c r="A20" s="31" t="s">
        <v>22</v>
      </c>
      <c r="B20" s="2">
        <v>24</v>
      </c>
      <c r="C20" s="2">
        <v>270</v>
      </c>
      <c r="D20" s="2">
        <v>2540.3</v>
      </c>
      <c r="E20" s="2">
        <v>8.2</v>
      </c>
      <c r="F20" s="2">
        <v>166.5</v>
      </c>
      <c r="G20" s="2"/>
      <c r="H20" s="2">
        <v>0.15</v>
      </c>
      <c r="I20" s="2"/>
      <c r="J20" s="2"/>
      <c r="K20" s="2"/>
      <c r="L20" s="2">
        <v>1</v>
      </c>
      <c r="M20" s="2"/>
      <c r="N20" s="2">
        <f t="shared" si="0"/>
        <v>3010.15</v>
      </c>
      <c r="O20" s="32">
        <f t="shared" si="1"/>
        <v>0.11783604303580628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46.95</v>
      </c>
      <c r="C22" s="57">
        <f t="shared" si="2"/>
        <v>356.68</v>
      </c>
      <c r="D22" s="57">
        <f t="shared" si="2"/>
        <v>6006.68</v>
      </c>
      <c r="E22" s="57">
        <f t="shared" si="2"/>
        <v>1102.1100000000001</v>
      </c>
      <c r="F22" s="57">
        <f t="shared" si="2"/>
        <v>3476</v>
      </c>
      <c r="G22" s="57">
        <f t="shared" si="2"/>
        <v>5532.2300000000005</v>
      </c>
      <c r="H22" s="57">
        <f t="shared" si="2"/>
        <v>2333.8999999999974</v>
      </c>
      <c r="I22" s="57">
        <f t="shared" si="2"/>
        <v>2153.43</v>
      </c>
      <c r="J22" s="57">
        <f>SUM(J13:J20)</f>
        <v>413.2</v>
      </c>
      <c r="K22" s="57">
        <f t="shared" si="2"/>
        <v>997.5799999999999</v>
      </c>
      <c r="L22" s="57">
        <f t="shared" si="2"/>
        <v>2613.05</v>
      </c>
      <c r="M22" s="57">
        <f t="shared" si="2"/>
        <v>513.4300000000001</v>
      </c>
      <c r="N22" s="57">
        <f t="shared" si="0"/>
        <v>25545.24</v>
      </c>
      <c r="O22" s="58">
        <f>SUM(O13:O20)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8.140625" style="0" bestFit="1" customWidth="1"/>
    <col min="4" max="7" width="9.140625" style="0" bestFit="1" customWidth="1"/>
    <col min="8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0.45</v>
      </c>
      <c r="C13" s="2"/>
      <c r="D13" s="2"/>
      <c r="E13" s="2">
        <v>5.75</v>
      </c>
      <c r="F13" s="2">
        <v>208.22</v>
      </c>
      <c r="G13" s="2">
        <v>47.46</v>
      </c>
      <c r="H13" s="2">
        <v>38.01</v>
      </c>
      <c r="I13" s="2">
        <v>15.81</v>
      </c>
      <c r="J13" s="2">
        <v>1.02</v>
      </c>
      <c r="K13" s="2">
        <v>8</v>
      </c>
      <c r="L13" s="2">
        <v>68</v>
      </c>
      <c r="M13" s="2">
        <v>0.15</v>
      </c>
      <c r="N13" s="2">
        <f aca="true" t="shared" si="0" ref="N13:N22">SUM(B13:M13)</f>
        <v>392.86999999999995</v>
      </c>
      <c r="O13" s="32">
        <f>+N13/$N$22</f>
        <v>0.004461277492209485</v>
      </c>
    </row>
    <row r="14" spans="1:15" ht="19.5" customHeight="1">
      <c r="A14" s="31" t="s">
        <v>16</v>
      </c>
      <c r="B14" s="2"/>
      <c r="C14" s="2">
        <v>268.5</v>
      </c>
      <c r="D14" s="2">
        <v>247.18</v>
      </c>
      <c r="E14" s="2">
        <v>137.92</v>
      </c>
      <c r="F14" s="2">
        <v>68.7</v>
      </c>
      <c r="G14" s="2">
        <v>30.83</v>
      </c>
      <c r="H14" s="2">
        <v>121.77</v>
      </c>
      <c r="I14" s="2">
        <v>30.08</v>
      </c>
      <c r="J14" s="2">
        <v>5</v>
      </c>
      <c r="K14" s="2">
        <v>18.1</v>
      </c>
      <c r="L14" s="2">
        <v>5.5</v>
      </c>
      <c r="M14" s="2">
        <v>12</v>
      </c>
      <c r="N14" s="2">
        <f t="shared" si="0"/>
        <v>945.5800000000002</v>
      </c>
      <c r="O14" s="32">
        <f aca="true" t="shared" si="1" ref="O14:O21">+N14/$N$22</f>
        <v>0.010737635276512449</v>
      </c>
    </row>
    <row r="15" spans="1:15" ht="19.5" customHeight="1">
      <c r="A15" s="31" t="s">
        <v>17</v>
      </c>
      <c r="B15" s="2">
        <v>0.82</v>
      </c>
      <c r="C15" s="2">
        <v>25.39</v>
      </c>
      <c r="D15" s="2">
        <v>3456.38</v>
      </c>
      <c r="E15" s="2">
        <v>2349.19</v>
      </c>
      <c r="F15" s="2">
        <v>1080.54</v>
      </c>
      <c r="G15" s="2">
        <v>750.7799999999993</v>
      </c>
      <c r="H15" s="2">
        <v>296.14</v>
      </c>
      <c r="I15" s="2">
        <v>153.06</v>
      </c>
      <c r="J15" s="2">
        <v>88.5</v>
      </c>
      <c r="K15" s="2">
        <v>22.4</v>
      </c>
      <c r="L15" s="2">
        <v>68</v>
      </c>
      <c r="M15" s="2">
        <v>15.5</v>
      </c>
      <c r="N15" s="2">
        <f t="shared" si="0"/>
        <v>8306.7</v>
      </c>
      <c r="O15" s="32">
        <f t="shared" si="1"/>
        <v>0.09432762426384436</v>
      </c>
    </row>
    <row r="16" spans="1:15" ht="19.5" customHeight="1">
      <c r="A16" s="31" t="s">
        <v>18</v>
      </c>
      <c r="B16" s="2">
        <v>1.31</v>
      </c>
      <c r="C16" s="2">
        <v>4092.5</v>
      </c>
      <c r="D16" s="2">
        <v>20216.16</v>
      </c>
      <c r="E16" s="2">
        <v>8526.94</v>
      </c>
      <c r="F16" s="2">
        <v>6729.44</v>
      </c>
      <c r="G16" s="2">
        <v>8369.52</v>
      </c>
      <c r="H16" s="2">
        <v>2003.88</v>
      </c>
      <c r="I16" s="2">
        <v>851.39</v>
      </c>
      <c r="J16" s="2">
        <v>1199.25</v>
      </c>
      <c r="K16" s="2">
        <v>113.3</v>
      </c>
      <c r="L16" s="2">
        <v>570.6</v>
      </c>
      <c r="M16" s="2">
        <v>6.14</v>
      </c>
      <c r="N16" s="2">
        <f t="shared" si="0"/>
        <v>52680.43000000001</v>
      </c>
      <c r="O16" s="32">
        <f t="shared" si="1"/>
        <v>0.5982182824825448</v>
      </c>
    </row>
    <row r="17" spans="1:15" ht="19.5" customHeight="1">
      <c r="A17" s="31" t="s">
        <v>19</v>
      </c>
      <c r="B17" s="2">
        <v>0.72</v>
      </c>
      <c r="C17" s="2">
        <v>163</v>
      </c>
      <c r="D17" s="2">
        <v>647.8599999999993</v>
      </c>
      <c r="E17" s="2">
        <v>133.89</v>
      </c>
      <c r="F17" s="2">
        <v>1636.58</v>
      </c>
      <c r="G17" s="2">
        <v>3517.19</v>
      </c>
      <c r="H17" s="2">
        <v>3297.62</v>
      </c>
      <c r="I17" s="2">
        <v>2120.47</v>
      </c>
      <c r="J17" s="2">
        <v>274.95</v>
      </c>
      <c r="K17" s="2">
        <v>165.74</v>
      </c>
      <c r="L17" s="2">
        <v>644</v>
      </c>
      <c r="M17" s="2">
        <v>5.62</v>
      </c>
      <c r="N17" s="2">
        <f t="shared" si="0"/>
        <v>12607.640000000001</v>
      </c>
      <c r="O17" s="32">
        <f t="shared" si="1"/>
        <v>0.14316741049680556</v>
      </c>
    </row>
    <row r="18" spans="1:15" ht="19.5" customHeight="1">
      <c r="A18" s="31" t="s">
        <v>20</v>
      </c>
      <c r="B18" s="2">
        <v>2.05</v>
      </c>
      <c r="C18" s="2">
        <v>244.07</v>
      </c>
      <c r="D18" s="2">
        <v>1970.17</v>
      </c>
      <c r="E18" s="2">
        <v>686.88</v>
      </c>
      <c r="F18" s="2">
        <v>1856.56</v>
      </c>
      <c r="G18" s="2">
        <v>969.75</v>
      </c>
      <c r="H18" s="2">
        <v>2247.61</v>
      </c>
      <c r="I18" s="2">
        <v>1503.88</v>
      </c>
      <c r="J18" s="2">
        <v>72.12</v>
      </c>
      <c r="K18" s="2">
        <v>38.55</v>
      </c>
      <c r="L18" s="2">
        <v>307.15</v>
      </c>
      <c r="M18" s="2">
        <v>17.06</v>
      </c>
      <c r="N18" s="2">
        <f t="shared" si="0"/>
        <v>9915.85</v>
      </c>
      <c r="O18" s="32">
        <f t="shared" si="1"/>
        <v>0.11260049996468406</v>
      </c>
    </row>
    <row r="19" spans="1:15" ht="19.5" customHeight="1">
      <c r="A19" s="31" t="s">
        <v>21</v>
      </c>
      <c r="B19" s="2"/>
      <c r="C19" s="2">
        <v>6</v>
      </c>
      <c r="D19" s="2">
        <v>58.76</v>
      </c>
      <c r="E19" s="2">
        <v>129.76</v>
      </c>
      <c r="F19" s="2">
        <v>152.6</v>
      </c>
      <c r="G19" s="2">
        <v>1449.65</v>
      </c>
      <c r="H19" s="2">
        <v>1172.23</v>
      </c>
      <c r="I19" s="2">
        <v>43.65</v>
      </c>
      <c r="J19" s="2"/>
      <c r="K19" s="2"/>
      <c r="L19" s="2"/>
      <c r="M19" s="2"/>
      <c r="N19" s="2">
        <f t="shared" si="0"/>
        <v>3012.65</v>
      </c>
      <c r="O19" s="32">
        <f t="shared" si="1"/>
        <v>0.03421047073307941</v>
      </c>
    </row>
    <row r="20" spans="1:15" ht="19.5" customHeight="1">
      <c r="A20" s="31" t="s">
        <v>22</v>
      </c>
      <c r="B20" s="2"/>
      <c r="C20" s="2"/>
      <c r="D20" s="2">
        <v>110</v>
      </c>
      <c r="E20" s="2">
        <v>0</v>
      </c>
      <c r="F20" s="2"/>
      <c r="G20" s="2"/>
      <c r="H20" s="2">
        <v>89.81</v>
      </c>
      <c r="I20" s="2">
        <v>0.69</v>
      </c>
      <c r="J20" s="2"/>
      <c r="K20" s="2"/>
      <c r="L20" s="2"/>
      <c r="M20" s="2"/>
      <c r="N20" s="2">
        <f t="shared" si="0"/>
        <v>200.5</v>
      </c>
      <c r="O20" s="32">
        <f t="shared" si="1"/>
        <v>0.0022767992903199577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5.35</v>
      </c>
      <c r="C22" s="57">
        <f t="shared" si="2"/>
        <v>4799.46</v>
      </c>
      <c r="D22" s="57">
        <f t="shared" si="2"/>
        <v>26706.51</v>
      </c>
      <c r="E22" s="57">
        <f t="shared" si="2"/>
        <v>11970.33</v>
      </c>
      <c r="F22" s="57">
        <f t="shared" si="2"/>
        <v>11732.64</v>
      </c>
      <c r="G22" s="57">
        <f t="shared" si="2"/>
        <v>15135.18</v>
      </c>
      <c r="H22" s="57">
        <f t="shared" si="2"/>
        <v>9267.07</v>
      </c>
      <c r="I22" s="57">
        <f t="shared" si="2"/>
        <v>4719.029999999999</v>
      </c>
      <c r="J22" s="57">
        <f>SUM(J13:J20)</f>
        <v>1640.8400000000001</v>
      </c>
      <c r="K22" s="57">
        <f t="shared" si="2"/>
        <v>366.09000000000003</v>
      </c>
      <c r="L22" s="57">
        <f t="shared" si="2"/>
        <v>1663.25</v>
      </c>
      <c r="M22" s="57">
        <f t="shared" si="2"/>
        <v>56.47</v>
      </c>
      <c r="N22" s="57">
        <f t="shared" si="0"/>
        <v>88062.22</v>
      </c>
      <c r="O22" s="58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5.7109375" style="0" bestFit="1" customWidth="1"/>
    <col min="3" max="3" width="6.7109375" style="0" bestFit="1" customWidth="1"/>
    <col min="4" max="7" width="8.28125" style="0" bestFit="1" customWidth="1"/>
    <col min="8" max="8" width="9.28125" style="0" bestFit="1" customWidth="1"/>
    <col min="9" max="9" width="8.28125" style="0" bestFit="1" customWidth="1"/>
    <col min="10" max="10" width="7.00390625" style="0" bestFit="1" customWidth="1"/>
    <col min="11" max="11" width="9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>
        <v>5</v>
      </c>
      <c r="C13" s="2"/>
      <c r="D13" s="2"/>
      <c r="E13" s="2"/>
      <c r="F13" s="2"/>
      <c r="G13" s="2">
        <v>5.1</v>
      </c>
      <c r="H13" s="2"/>
      <c r="I13" s="2"/>
      <c r="J13" s="2"/>
      <c r="K13" s="2"/>
      <c r="L13" s="2"/>
      <c r="M13" s="2"/>
      <c r="N13" s="2">
        <f aca="true" t="shared" si="0" ref="N13:N22">SUM(B13:M13)</f>
        <v>10.1</v>
      </c>
      <c r="O13" s="32">
        <f>+N13/$N$22</f>
        <v>0.00011896298201797963</v>
      </c>
    </row>
    <row r="14" spans="1:15" ht="19.5" customHeight="1">
      <c r="A14" s="31" t="s">
        <v>16</v>
      </c>
      <c r="B14" s="2"/>
      <c r="C14" s="2">
        <v>3.5</v>
      </c>
      <c r="D14" s="2">
        <v>16.36</v>
      </c>
      <c r="E14" s="2">
        <v>173.21</v>
      </c>
      <c r="F14" s="2">
        <v>0.41</v>
      </c>
      <c r="G14" s="2">
        <v>64.53</v>
      </c>
      <c r="H14" s="2">
        <v>268.46</v>
      </c>
      <c r="I14" s="2">
        <v>11.37</v>
      </c>
      <c r="J14" s="2">
        <v>2.2</v>
      </c>
      <c r="K14" s="2"/>
      <c r="L14" s="2">
        <v>61.05</v>
      </c>
      <c r="M14" s="2">
        <v>615</v>
      </c>
      <c r="N14" s="2">
        <f t="shared" si="0"/>
        <v>1216.0900000000001</v>
      </c>
      <c r="O14" s="32">
        <f aca="true" t="shared" si="1" ref="O14:O21">+N14/$N$22</f>
        <v>0.014323731960618305</v>
      </c>
    </row>
    <row r="15" spans="1:15" ht="19.5" customHeight="1">
      <c r="A15" s="31" t="s">
        <v>17</v>
      </c>
      <c r="B15" s="2"/>
      <c r="C15" s="2">
        <v>287.8</v>
      </c>
      <c r="D15" s="2">
        <v>518.2</v>
      </c>
      <c r="E15" s="2">
        <v>719.49</v>
      </c>
      <c r="F15" s="2">
        <v>315.02</v>
      </c>
      <c r="G15" s="2">
        <v>185.65</v>
      </c>
      <c r="H15" s="2">
        <v>555.36</v>
      </c>
      <c r="I15" s="2">
        <v>131.26</v>
      </c>
      <c r="J15" s="2">
        <v>8.45</v>
      </c>
      <c r="K15" s="2">
        <v>6.4</v>
      </c>
      <c r="L15" s="2">
        <v>18.5</v>
      </c>
      <c r="M15" s="2">
        <v>0.13</v>
      </c>
      <c r="N15" s="2">
        <f t="shared" si="0"/>
        <v>2746.2599999999998</v>
      </c>
      <c r="O15" s="32">
        <f t="shared" si="1"/>
        <v>0.03234685930660364</v>
      </c>
    </row>
    <row r="16" spans="1:15" ht="19.5" customHeight="1">
      <c r="A16" s="31" t="s">
        <v>18</v>
      </c>
      <c r="B16" s="2">
        <v>30</v>
      </c>
      <c r="C16" s="2">
        <v>17.8</v>
      </c>
      <c r="D16" s="2">
        <v>363.33</v>
      </c>
      <c r="E16" s="2">
        <v>682.43</v>
      </c>
      <c r="F16" s="2">
        <v>810.61</v>
      </c>
      <c r="G16" s="2">
        <v>5350</v>
      </c>
      <c r="H16" s="2">
        <v>1562.45</v>
      </c>
      <c r="I16" s="2">
        <v>1107.3</v>
      </c>
      <c r="J16" s="2">
        <v>101.95</v>
      </c>
      <c r="K16" s="2">
        <v>11496.7</v>
      </c>
      <c r="L16" s="2">
        <v>118.3</v>
      </c>
      <c r="M16" s="2">
        <v>144.41</v>
      </c>
      <c r="N16" s="2">
        <f t="shared" si="0"/>
        <v>21785.28</v>
      </c>
      <c r="O16" s="32">
        <f t="shared" si="1"/>
        <v>0.2565982052372922</v>
      </c>
    </row>
    <row r="17" spans="1:15" ht="19.5" customHeight="1">
      <c r="A17" s="31" t="s">
        <v>19</v>
      </c>
      <c r="B17" s="2"/>
      <c r="C17" s="2">
        <v>152.42</v>
      </c>
      <c r="D17" s="2">
        <v>193.35</v>
      </c>
      <c r="E17" s="2">
        <v>133.39</v>
      </c>
      <c r="F17" s="2">
        <v>79.64</v>
      </c>
      <c r="G17" s="2">
        <v>1234.72</v>
      </c>
      <c r="H17" s="2">
        <v>9243.42</v>
      </c>
      <c r="I17" s="2">
        <v>4418.75</v>
      </c>
      <c r="J17" s="2">
        <v>495.02</v>
      </c>
      <c r="K17" s="2">
        <v>2900.94</v>
      </c>
      <c r="L17" s="2">
        <v>3746.95</v>
      </c>
      <c r="M17" s="2">
        <v>537.5</v>
      </c>
      <c r="N17" s="2">
        <f t="shared" si="0"/>
        <v>23136.100000000002</v>
      </c>
      <c r="O17" s="32">
        <f t="shared" si="1"/>
        <v>0.27250885626397814</v>
      </c>
    </row>
    <row r="18" spans="1:15" ht="19.5" customHeight="1">
      <c r="A18" s="31" t="s">
        <v>20</v>
      </c>
      <c r="B18" s="2">
        <v>0.25</v>
      </c>
      <c r="C18" s="2">
        <v>127.25</v>
      </c>
      <c r="D18" s="2">
        <v>447.75</v>
      </c>
      <c r="E18" s="2">
        <v>62.93</v>
      </c>
      <c r="F18" s="2">
        <v>139.36</v>
      </c>
      <c r="G18" s="2">
        <v>592.15</v>
      </c>
      <c r="H18" s="2">
        <v>16401.26</v>
      </c>
      <c r="I18" s="2">
        <v>251.27</v>
      </c>
      <c r="J18" s="2">
        <v>66.85</v>
      </c>
      <c r="K18" s="2">
        <v>298</v>
      </c>
      <c r="L18" s="2">
        <v>382</v>
      </c>
      <c r="M18" s="2">
        <v>10.79</v>
      </c>
      <c r="N18" s="2">
        <f t="shared" si="0"/>
        <v>18779.859999999997</v>
      </c>
      <c r="O18" s="32">
        <f t="shared" si="1"/>
        <v>0.22119882648318562</v>
      </c>
    </row>
    <row r="19" spans="1:15" ht="19.5" customHeight="1">
      <c r="A19" s="31" t="s">
        <v>21</v>
      </c>
      <c r="B19" s="2"/>
      <c r="C19" s="2">
        <v>1</v>
      </c>
      <c r="D19" s="2">
        <v>385.82</v>
      </c>
      <c r="E19" s="2">
        <v>114.86</v>
      </c>
      <c r="F19" s="2">
        <v>431.7</v>
      </c>
      <c r="G19" s="2">
        <v>1335.58</v>
      </c>
      <c r="H19" s="2">
        <v>14360.72</v>
      </c>
      <c r="I19" s="2">
        <v>321.58</v>
      </c>
      <c r="J19" s="2"/>
      <c r="K19" s="2"/>
      <c r="L19" s="2">
        <v>9</v>
      </c>
      <c r="M19" s="2"/>
      <c r="N19" s="2">
        <f t="shared" si="0"/>
        <v>16960.260000000002</v>
      </c>
      <c r="O19" s="32">
        <f t="shared" si="1"/>
        <v>0.1997666440990356</v>
      </c>
    </row>
    <row r="20" spans="1:15" ht="19.5" customHeight="1">
      <c r="A20" s="31" t="s">
        <v>22</v>
      </c>
      <c r="B20" s="2"/>
      <c r="C20" s="2"/>
      <c r="D20" s="2">
        <v>59.8</v>
      </c>
      <c r="E20" s="2">
        <v>191</v>
      </c>
      <c r="F20" s="2"/>
      <c r="G20" s="2">
        <v>2.11</v>
      </c>
      <c r="H20" s="2">
        <v>13.5</v>
      </c>
      <c r="I20" s="2"/>
      <c r="J20" s="2"/>
      <c r="K20" s="2"/>
      <c r="L20" s="2"/>
      <c r="M20" s="2"/>
      <c r="N20" s="2">
        <f t="shared" si="0"/>
        <v>266.41</v>
      </c>
      <c r="O20" s="32">
        <f t="shared" si="1"/>
        <v>0.0031379136672683126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35.25</v>
      </c>
      <c r="C22" s="57">
        <f t="shared" si="2"/>
        <v>589.77</v>
      </c>
      <c r="D22" s="57">
        <f t="shared" si="2"/>
        <v>1984.61</v>
      </c>
      <c r="E22" s="57">
        <f t="shared" si="2"/>
        <v>2077.31</v>
      </c>
      <c r="F22" s="57">
        <f t="shared" si="2"/>
        <v>1776.74</v>
      </c>
      <c r="G22" s="57">
        <f t="shared" si="2"/>
        <v>8769.84</v>
      </c>
      <c r="H22" s="57">
        <f t="shared" si="2"/>
        <v>42405.17</v>
      </c>
      <c r="I22" s="57">
        <f t="shared" si="2"/>
        <v>6241.530000000001</v>
      </c>
      <c r="J22" s="57">
        <f>SUM(J13:J20)</f>
        <v>674.47</v>
      </c>
      <c r="K22" s="57">
        <f t="shared" si="2"/>
        <v>14702.04</v>
      </c>
      <c r="L22" s="57">
        <f t="shared" si="2"/>
        <v>4335.799999999999</v>
      </c>
      <c r="M22" s="57">
        <f t="shared" si="2"/>
        <v>1307.83</v>
      </c>
      <c r="N22" s="57">
        <f t="shared" si="0"/>
        <v>84900.36000000002</v>
      </c>
      <c r="O22" s="58">
        <f>SUM(O13:O20)</f>
        <v>0.9999999999999999</v>
      </c>
    </row>
    <row r="24" spans="9:14" ht="12.75">
      <c r="I24" s="7"/>
      <c r="N24" s="7"/>
    </row>
    <row r="25" spans="2:14" ht="12.75">
      <c r="B25" s="8"/>
      <c r="C25" s="8"/>
      <c r="D25" s="8"/>
      <c r="E25" s="8"/>
      <c r="F25" s="8"/>
      <c r="G25" s="8"/>
      <c r="H25" s="8"/>
      <c r="I25" s="8"/>
      <c r="J25" s="8"/>
      <c r="L25" s="8"/>
      <c r="M25" s="8"/>
      <c r="N25" s="8"/>
    </row>
    <row r="27" spans="2:14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4.7109375" style="0" bestFit="1" customWidth="1"/>
    <col min="3" max="3" width="5.7109375" style="0" bestFit="1" customWidth="1"/>
    <col min="4" max="4" width="9.28125" style="0" bestFit="1" customWidth="1"/>
    <col min="5" max="7" width="8.28125" style="0" bestFit="1" customWidth="1"/>
    <col min="8" max="9" width="9.28125" style="0" bestFit="1" customWidth="1"/>
    <col min="10" max="11" width="8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30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2"/>
      <c r="C13" s="2"/>
      <c r="D13" s="2">
        <v>5.8</v>
      </c>
      <c r="E13" s="2"/>
      <c r="F13" s="2"/>
      <c r="G13" s="2">
        <v>25.56</v>
      </c>
      <c r="H13" s="2">
        <v>23.01</v>
      </c>
      <c r="I13" s="2">
        <v>0.75</v>
      </c>
      <c r="J13" s="2"/>
      <c r="K13" s="2"/>
      <c r="L13" s="2">
        <v>82</v>
      </c>
      <c r="M13" s="2">
        <v>20</v>
      </c>
      <c r="N13" s="2">
        <f aca="true" t="shared" si="0" ref="N13:N22">SUM(B13:M13)</f>
        <v>157.12</v>
      </c>
      <c r="O13" s="32">
        <f>+N13/$N$22</f>
        <v>0.0016188839015431739</v>
      </c>
    </row>
    <row r="14" spans="1:15" ht="19.5" customHeight="1">
      <c r="A14" s="31" t="s">
        <v>16</v>
      </c>
      <c r="B14" s="2"/>
      <c r="C14" s="2">
        <v>0.07</v>
      </c>
      <c r="D14" s="2">
        <v>128.18</v>
      </c>
      <c r="E14" s="2">
        <v>34.29</v>
      </c>
      <c r="F14" s="2">
        <v>3.3</v>
      </c>
      <c r="G14" s="2">
        <v>19.57</v>
      </c>
      <c r="H14" s="2">
        <v>43.76</v>
      </c>
      <c r="I14" s="2">
        <v>6.91</v>
      </c>
      <c r="J14" s="2"/>
      <c r="K14" s="2"/>
      <c r="L14" s="2">
        <v>34</v>
      </c>
      <c r="M14" s="2"/>
      <c r="N14" s="2">
        <f t="shared" si="0"/>
        <v>270.08</v>
      </c>
      <c r="O14" s="32">
        <f aca="true" t="shared" si="1" ref="O14:O21">+N14/$N$22</f>
        <v>0.002782765810391932</v>
      </c>
    </row>
    <row r="15" spans="1:15" ht="19.5" customHeight="1">
      <c r="A15" s="31" t="s">
        <v>17</v>
      </c>
      <c r="B15" s="2"/>
      <c r="C15" s="2">
        <v>6.44</v>
      </c>
      <c r="D15" s="2">
        <v>642.7</v>
      </c>
      <c r="E15" s="2">
        <v>1323.5</v>
      </c>
      <c r="F15" s="2">
        <v>104.55</v>
      </c>
      <c r="G15" s="2">
        <v>120.76</v>
      </c>
      <c r="H15" s="2">
        <v>158</v>
      </c>
      <c r="I15" s="2">
        <v>254.5</v>
      </c>
      <c r="J15" s="2">
        <v>81.5</v>
      </c>
      <c r="K15" s="2">
        <v>46.7</v>
      </c>
      <c r="L15" s="2">
        <v>176.7</v>
      </c>
      <c r="M15" s="2">
        <v>4.3</v>
      </c>
      <c r="N15" s="2">
        <f t="shared" si="0"/>
        <v>2919.65</v>
      </c>
      <c r="O15" s="32">
        <f t="shared" si="1"/>
        <v>0.03008257626744226</v>
      </c>
    </row>
    <row r="16" spans="1:15" ht="19.5" customHeight="1">
      <c r="A16" s="31" t="s">
        <v>18</v>
      </c>
      <c r="B16" s="2"/>
      <c r="C16" s="2">
        <v>22.07</v>
      </c>
      <c r="D16" s="2">
        <v>2020.66</v>
      </c>
      <c r="E16" s="2">
        <v>1884.3</v>
      </c>
      <c r="F16" s="2">
        <v>3610.45</v>
      </c>
      <c r="G16" s="2">
        <v>834.61</v>
      </c>
      <c r="H16" s="2">
        <v>1310.71</v>
      </c>
      <c r="I16" s="2">
        <v>1915.24</v>
      </c>
      <c r="J16" s="2">
        <v>1245.4</v>
      </c>
      <c r="K16" s="2">
        <v>2884.7</v>
      </c>
      <c r="L16" s="2">
        <v>1015.2</v>
      </c>
      <c r="M16" s="2">
        <v>61.2</v>
      </c>
      <c r="N16" s="2">
        <f t="shared" si="0"/>
        <v>16804.54</v>
      </c>
      <c r="O16" s="32">
        <f t="shared" si="1"/>
        <v>0.17314536200889974</v>
      </c>
    </row>
    <row r="17" spans="1:15" ht="19.5" customHeight="1">
      <c r="A17" s="31" t="s">
        <v>19</v>
      </c>
      <c r="B17" s="2"/>
      <c r="C17" s="2">
        <v>27.13</v>
      </c>
      <c r="D17" s="2">
        <v>12415.02</v>
      </c>
      <c r="E17" s="2">
        <v>1999.36</v>
      </c>
      <c r="F17" s="2">
        <v>2348.45</v>
      </c>
      <c r="G17" s="2">
        <v>2043.61</v>
      </c>
      <c r="H17" s="2">
        <v>5465.83</v>
      </c>
      <c r="I17" s="2">
        <v>4912.23</v>
      </c>
      <c r="J17" s="2">
        <v>689.65</v>
      </c>
      <c r="K17" s="2">
        <v>2247.25</v>
      </c>
      <c r="L17" s="2">
        <v>11.6</v>
      </c>
      <c r="M17" s="2">
        <v>13</v>
      </c>
      <c r="N17" s="2">
        <f t="shared" si="0"/>
        <v>32173.13</v>
      </c>
      <c r="O17" s="32">
        <f t="shared" si="1"/>
        <v>0.33149543163986595</v>
      </c>
    </row>
    <row r="18" spans="1:15" ht="19.5" customHeight="1">
      <c r="A18" s="31" t="s">
        <v>20</v>
      </c>
      <c r="B18" s="2"/>
      <c r="C18" s="2">
        <v>0.1</v>
      </c>
      <c r="D18" s="2">
        <v>291.16</v>
      </c>
      <c r="E18" s="2">
        <v>914.04</v>
      </c>
      <c r="F18" s="2">
        <v>1385.52</v>
      </c>
      <c r="G18" s="2">
        <v>467.77</v>
      </c>
      <c r="H18" s="2">
        <v>6842.51</v>
      </c>
      <c r="I18" s="2">
        <v>27889.45</v>
      </c>
      <c r="J18" s="2">
        <v>2869.9</v>
      </c>
      <c r="K18" s="2">
        <v>1140.9</v>
      </c>
      <c r="L18" s="2">
        <v>52.6</v>
      </c>
      <c r="M18" s="2">
        <v>182</v>
      </c>
      <c r="N18" s="2">
        <f t="shared" si="0"/>
        <v>42035.950000000004</v>
      </c>
      <c r="O18" s="32">
        <f t="shared" si="1"/>
        <v>0.4331168708062232</v>
      </c>
    </row>
    <row r="19" spans="1:15" ht="19.5" customHeight="1">
      <c r="A19" s="31" t="s">
        <v>21</v>
      </c>
      <c r="B19" s="2"/>
      <c r="C19" s="2">
        <v>0.01</v>
      </c>
      <c r="D19" s="2">
        <v>239.34</v>
      </c>
      <c r="E19" s="2">
        <v>1608.48</v>
      </c>
      <c r="F19" s="2">
        <v>611.62</v>
      </c>
      <c r="G19" s="2">
        <v>18.87</v>
      </c>
      <c r="H19" s="2">
        <v>26.03</v>
      </c>
      <c r="I19" s="2">
        <v>189.7</v>
      </c>
      <c r="J19" s="2"/>
      <c r="K19" s="2"/>
      <c r="L19" s="2"/>
      <c r="M19" s="2"/>
      <c r="N19" s="2">
        <f t="shared" si="0"/>
        <v>2694.0499999999997</v>
      </c>
      <c r="O19" s="32">
        <f t="shared" si="1"/>
        <v>0.027758109565633828</v>
      </c>
    </row>
    <row r="20" spans="1:15" ht="19.5" customHeight="1">
      <c r="A20" s="31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O20" s="32">
        <f t="shared" si="1"/>
        <v>0</v>
      </c>
    </row>
    <row r="21" spans="1:15" ht="19.5" customHeight="1">
      <c r="A21" s="33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7">
        <f t="shared" si="1"/>
        <v>0</v>
      </c>
    </row>
    <row r="22" spans="1:15" ht="15">
      <c r="A22" s="56" t="s">
        <v>0</v>
      </c>
      <c r="B22" s="57">
        <f aca="true" t="shared" si="2" ref="B22:M22">SUM(B13:B20)</f>
        <v>0</v>
      </c>
      <c r="C22" s="57">
        <f t="shared" si="2"/>
        <v>55.82</v>
      </c>
      <c r="D22" s="57">
        <f t="shared" si="2"/>
        <v>15742.86</v>
      </c>
      <c r="E22" s="57">
        <f t="shared" si="2"/>
        <v>7763.969999999999</v>
      </c>
      <c r="F22" s="57">
        <f t="shared" si="2"/>
        <v>8063.89</v>
      </c>
      <c r="G22" s="57">
        <f t="shared" si="2"/>
        <v>3530.7499999999995</v>
      </c>
      <c r="H22" s="57">
        <f t="shared" si="2"/>
        <v>13869.85</v>
      </c>
      <c r="I22" s="57">
        <f t="shared" si="2"/>
        <v>35168.78</v>
      </c>
      <c r="J22" s="57">
        <f>SUM(J13:J20)</f>
        <v>4886.450000000001</v>
      </c>
      <c r="K22" s="57">
        <f t="shared" si="2"/>
        <v>6319.549999999999</v>
      </c>
      <c r="L22" s="57">
        <f t="shared" si="2"/>
        <v>1372.1</v>
      </c>
      <c r="M22" s="57">
        <f t="shared" si="2"/>
        <v>280.5</v>
      </c>
      <c r="N22" s="57">
        <f t="shared" si="0"/>
        <v>97054.52</v>
      </c>
      <c r="O22" s="58">
        <f>SUM(O13:O20)</f>
        <v>1</v>
      </c>
    </row>
    <row r="24" spans="2:14" ht="12.75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</row>
    <row r="26" spans="2:14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7.0039062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00390625" style="0" bestFit="1" customWidth="1"/>
    <col min="8" max="8" width="9.140625" style="0" bestFit="1" customWidth="1"/>
    <col min="9" max="9" width="8.140625" style="0" bestFit="1" customWidth="1"/>
    <col min="10" max="10" width="7.00390625" style="0" bestFit="1" customWidth="1"/>
    <col min="11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28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63"/>
      <c r="C10" s="27"/>
      <c r="D10" s="27"/>
      <c r="E10" s="27"/>
      <c r="F10" s="27"/>
      <c r="G10" s="27"/>
      <c r="H10" s="27"/>
      <c r="I10" s="27"/>
      <c r="J10" s="27"/>
      <c r="K10" s="27"/>
      <c r="L10" s="63"/>
      <c r="M10" s="63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64"/>
      <c r="C11" s="2"/>
      <c r="D11" s="2"/>
      <c r="E11" s="2"/>
      <c r="F11" s="2"/>
      <c r="G11" s="2"/>
      <c r="H11" s="2"/>
      <c r="I11" s="2"/>
      <c r="J11" s="2"/>
      <c r="K11" s="2"/>
      <c r="L11" s="64"/>
      <c r="M11" s="64"/>
      <c r="N11" s="2">
        <f>SUM(B11:M11)</f>
        <v>0</v>
      </c>
      <c r="O11" s="32">
        <f>+N11/$N$22</f>
        <v>0</v>
      </c>
    </row>
    <row r="12" spans="1:15" ht="19.5" customHeight="1">
      <c r="A12" s="31" t="s">
        <v>14</v>
      </c>
      <c r="B12" s="64"/>
      <c r="C12" s="2"/>
      <c r="D12" s="2"/>
      <c r="E12" s="2"/>
      <c r="F12" s="2"/>
      <c r="G12" s="2"/>
      <c r="H12" s="2"/>
      <c r="I12" s="2"/>
      <c r="J12" s="2"/>
      <c r="K12" s="2"/>
      <c r="L12" s="64"/>
      <c r="M12" s="64"/>
      <c r="N12" s="2">
        <f>SUM(B12:M12)</f>
        <v>0</v>
      </c>
      <c r="O12" s="32">
        <f>+N12/$N$22</f>
        <v>0</v>
      </c>
    </row>
    <row r="13" spans="1:15" ht="19.5" customHeight="1">
      <c r="A13" s="31" t="s">
        <v>15</v>
      </c>
      <c r="B13" s="64"/>
      <c r="C13" s="2">
        <v>5</v>
      </c>
      <c r="D13" s="2">
        <v>135.5</v>
      </c>
      <c r="E13" s="2"/>
      <c r="F13" s="2"/>
      <c r="G13" s="2">
        <v>30</v>
      </c>
      <c r="H13" s="2">
        <v>0.02</v>
      </c>
      <c r="I13" s="2"/>
      <c r="J13" s="2">
        <v>8.7</v>
      </c>
      <c r="K13" s="2">
        <v>10.7</v>
      </c>
      <c r="L13" s="64"/>
      <c r="M13" s="64"/>
      <c r="N13" s="2">
        <f>SUM(B13:M13)</f>
        <v>189.92</v>
      </c>
      <c r="O13" s="32">
        <f>+N13/$N$22</f>
        <v>0.003045545432780311</v>
      </c>
    </row>
    <row r="14" spans="1:15" ht="19.5" customHeight="1">
      <c r="A14" s="31" t="s">
        <v>16</v>
      </c>
      <c r="B14" s="64"/>
      <c r="C14" s="2"/>
      <c r="D14" s="2">
        <v>227.73</v>
      </c>
      <c r="E14" s="2">
        <v>265.44</v>
      </c>
      <c r="F14" s="2">
        <v>2.5</v>
      </c>
      <c r="G14" s="2">
        <v>158.92</v>
      </c>
      <c r="H14" s="2">
        <v>24.76</v>
      </c>
      <c r="I14" s="2">
        <v>0.78</v>
      </c>
      <c r="J14" s="2">
        <v>66.7</v>
      </c>
      <c r="K14" s="2">
        <v>136.4</v>
      </c>
      <c r="L14" s="64"/>
      <c r="M14" s="64"/>
      <c r="N14" s="2">
        <f aca="true" t="shared" si="0" ref="N14:N20">SUM(B14:M14)</f>
        <v>883.2299999999999</v>
      </c>
      <c r="O14" s="32">
        <f aca="true" t="shared" si="1" ref="O14:O20">+N14/$N$22</f>
        <v>0.014163421928151612</v>
      </c>
    </row>
    <row r="15" spans="1:15" ht="19.5" customHeight="1">
      <c r="A15" s="31" t="s">
        <v>17</v>
      </c>
      <c r="B15" s="64"/>
      <c r="C15" s="2">
        <v>120.33</v>
      </c>
      <c r="D15" s="2">
        <v>1539.22</v>
      </c>
      <c r="E15" s="2">
        <v>4861.81</v>
      </c>
      <c r="F15" s="2">
        <v>290.25</v>
      </c>
      <c r="G15" s="2">
        <v>364.36</v>
      </c>
      <c r="H15" s="2">
        <v>1968.67</v>
      </c>
      <c r="I15" s="2">
        <v>774.99</v>
      </c>
      <c r="J15" s="2">
        <v>81.4</v>
      </c>
      <c r="K15" s="2">
        <v>131.5</v>
      </c>
      <c r="L15" s="64"/>
      <c r="M15" s="64"/>
      <c r="N15" s="2">
        <f t="shared" si="0"/>
        <v>10132.529999999999</v>
      </c>
      <c r="O15" s="32">
        <f t="shared" si="1"/>
        <v>0.16248462754849138</v>
      </c>
    </row>
    <row r="16" spans="1:15" ht="19.5" customHeight="1">
      <c r="A16" s="31" t="s">
        <v>18</v>
      </c>
      <c r="B16" s="64"/>
      <c r="C16" s="2">
        <v>197.35</v>
      </c>
      <c r="D16" s="2">
        <v>9679.370000000026</v>
      </c>
      <c r="E16" s="2">
        <v>1659.41</v>
      </c>
      <c r="F16" s="2">
        <v>11368.75</v>
      </c>
      <c r="G16" s="2">
        <v>1220.08</v>
      </c>
      <c r="H16" s="2">
        <v>5987.74</v>
      </c>
      <c r="I16" s="2">
        <v>2486.8</v>
      </c>
      <c r="J16" s="2">
        <v>427.35</v>
      </c>
      <c r="K16" s="2">
        <v>277.15</v>
      </c>
      <c r="L16" s="64"/>
      <c r="M16" s="64"/>
      <c r="N16" s="2">
        <f t="shared" si="0"/>
        <v>33304.00000000003</v>
      </c>
      <c r="O16" s="32">
        <f t="shared" si="1"/>
        <v>0.5340608945519986</v>
      </c>
    </row>
    <row r="17" spans="1:15" ht="19.5" customHeight="1">
      <c r="A17" s="31" t="s">
        <v>19</v>
      </c>
      <c r="B17" s="64"/>
      <c r="C17" s="2">
        <v>104.03</v>
      </c>
      <c r="D17" s="2">
        <v>446.41</v>
      </c>
      <c r="E17" s="2">
        <v>493.23</v>
      </c>
      <c r="F17" s="2">
        <v>871.95</v>
      </c>
      <c r="G17" s="2">
        <v>698.63</v>
      </c>
      <c r="H17" s="2">
        <v>3122.96</v>
      </c>
      <c r="I17" s="2">
        <v>4274.97</v>
      </c>
      <c r="J17" s="2">
        <v>132.75</v>
      </c>
      <c r="K17" s="2">
        <v>113.85</v>
      </c>
      <c r="L17" s="64"/>
      <c r="M17" s="64"/>
      <c r="N17" s="2">
        <f t="shared" si="0"/>
        <v>10258.78</v>
      </c>
      <c r="O17" s="32">
        <f t="shared" si="1"/>
        <v>0.16450916477937028</v>
      </c>
    </row>
    <row r="18" spans="1:15" ht="19.5" customHeight="1">
      <c r="A18" s="31" t="s">
        <v>20</v>
      </c>
      <c r="B18" s="64"/>
      <c r="C18" s="2">
        <v>17.55</v>
      </c>
      <c r="D18" s="2">
        <v>703.83</v>
      </c>
      <c r="E18" s="2">
        <v>222.44</v>
      </c>
      <c r="F18" s="2">
        <v>670.93</v>
      </c>
      <c r="G18" s="2">
        <v>548.95</v>
      </c>
      <c r="H18" s="2">
        <v>4276.11</v>
      </c>
      <c r="I18" s="2">
        <v>649.08</v>
      </c>
      <c r="J18" s="2">
        <v>11.3</v>
      </c>
      <c r="K18" s="2">
        <v>0.5</v>
      </c>
      <c r="L18" s="64"/>
      <c r="M18" s="64"/>
      <c r="N18" s="2">
        <f t="shared" si="0"/>
        <v>7100.69</v>
      </c>
      <c r="O18" s="32">
        <f t="shared" si="1"/>
        <v>0.11386622788062778</v>
      </c>
    </row>
    <row r="19" spans="1:15" ht="19.5" customHeight="1">
      <c r="A19" s="31" t="s">
        <v>21</v>
      </c>
      <c r="B19" s="64"/>
      <c r="C19" s="2"/>
      <c r="D19" s="2">
        <v>177.12</v>
      </c>
      <c r="E19" s="2">
        <v>51.94</v>
      </c>
      <c r="F19" s="2">
        <v>230.45</v>
      </c>
      <c r="G19" s="2">
        <v>11.21</v>
      </c>
      <c r="H19" s="2">
        <v>15.86</v>
      </c>
      <c r="I19" s="2">
        <v>4.2</v>
      </c>
      <c r="J19" s="2"/>
      <c r="K19" s="2"/>
      <c r="L19" s="64"/>
      <c r="M19" s="64"/>
      <c r="N19" s="2">
        <f t="shared" si="0"/>
        <v>490.78</v>
      </c>
      <c r="O19" s="32">
        <f t="shared" si="1"/>
        <v>0.00787011787858004</v>
      </c>
    </row>
    <row r="20" spans="1:15" ht="19.5" customHeight="1">
      <c r="A20" s="31" t="s">
        <v>22</v>
      </c>
      <c r="B20" s="64"/>
      <c r="C20" s="2"/>
      <c r="D20" s="2"/>
      <c r="E20" s="2"/>
      <c r="F20" s="2"/>
      <c r="G20" s="2"/>
      <c r="H20" s="2"/>
      <c r="I20" s="2"/>
      <c r="J20" s="2"/>
      <c r="K20" s="2"/>
      <c r="L20" s="64"/>
      <c r="M20" s="64"/>
      <c r="N20" s="2">
        <f t="shared" si="0"/>
        <v>0</v>
      </c>
      <c r="O20" s="32">
        <f t="shared" si="1"/>
        <v>0</v>
      </c>
    </row>
    <row r="21" spans="1:15" ht="19.5" customHeight="1">
      <c r="A21" s="33" t="s">
        <v>23</v>
      </c>
      <c r="B21" s="65"/>
      <c r="C21" s="34"/>
      <c r="D21" s="34"/>
      <c r="E21" s="34"/>
      <c r="F21" s="34"/>
      <c r="G21" s="34"/>
      <c r="H21" s="34"/>
      <c r="I21" s="34"/>
      <c r="J21" s="34"/>
      <c r="K21" s="34"/>
      <c r="L21" s="65"/>
      <c r="M21" s="65"/>
      <c r="N21" s="34">
        <f>SUM(B21:M21)</f>
        <v>0</v>
      </c>
      <c r="O21" s="37">
        <f>+N21/$N$22</f>
        <v>0</v>
      </c>
    </row>
    <row r="22" spans="1:15" ht="15">
      <c r="A22" s="56" t="s">
        <v>0</v>
      </c>
      <c r="B22" s="57">
        <f>SUM(B11:B20)</f>
        <v>0</v>
      </c>
      <c r="C22" s="57">
        <f aca="true" t="shared" si="2" ref="C22:N22">SUM(C11:C20)</f>
        <v>444.26000000000005</v>
      </c>
      <c r="D22" s="57">
        <f t="shared" si="2"/>
        <v>12909.180000000028</v>
      </c>
      <c r="E22" s="57">
        <f t="shared" si="2"/>
        <v>7554.269999999999</v>
      </c>
      <c r="F22" s="57">
        <f t="shared" si="2"/>
        <v>13434.830000000002</v>
      </c>
      <c r="G22" s="57">
        <f t="shared" si="2"/>
        <v>3032.1499999999996</v>
      </c>
      <c r="H22" s="57">
        <f t="shared" si="2"/>
        <v>15396.119999999999</v>
      </c>
      <c r="I22" s="57">
        <f t="shared" si="2"/>
        <v>8190.820000000001</v>
      </c>
      <c r="J22" s="57">
        <f>SUM(J11:J20)</f>
        <v>728.2</v>
      </c>
      <c r="K22" s="57">
        <f t="shared" si="2"/>
        <v>670.1</v>
      </c>
      <c r="L22" s="57">
        <f t="shared" si="2"/>
        <v>0</v>
      </c>
      <c r="M22" s="57">
        <f t="shared" si="2"/>
        <v>0</v>
      </c>
      <c r="N22" s="57">
        <f t="shared" si="2"/>
        <v>62359.93000000003</v>
      </c>
      <c r="O22" s="58">
        <f>SUM(O11:O20)</f>
        <v>1</v>
      </c>
    </row>
    <row r="23" ht="12.75">
      <c r="A23" s="19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8" t="s">
        <v>139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 t="s">
        <v>140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ht="12.75">
      <c r="Q7" s="9"/>
    </row>
    <row r="8" spans="1:19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0</v>
      </c>
      <c r="S8" s="128" t="s">
        <v>34</v>
      </c>
    </row>
    <row r="9" spans="1:19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135</v>
      </c>
      <c r="L9" s="82" t="s">
        <v>7</v>
      </c>
      <c r="M9" s="82" t="s">
        <v>8</v>
      </c>
      <c r="N9" s="82" t="s">
        <v>51</v>
      </c>
      <c r="O9" s="82" t="s">
        <v>9</v>
      </c>
      <c r="P9" s="82" t="s">
        <v>10</v>
      </c>
      <c r="Q9" s="82" t="s">
        <v>11</v>
      </c>
      <c r="R9" s="133"/>
      <c r="S9" s="129"/>
    </row>
    <row r="10" spans="1:19" ht="12.75">
      <c r="A10" s="26" t="s">
        <v>12</v>
      </c>
      <c r="B10" s="26"/>
      <c r="C10" s="26"/>
      <c r="D10" s="26"/>
      <c r="E10" s="70"/>
      <c r="F10" s="71"/>
      <c r="G10" s="71">
        <v>13.3</v>
      </c>
      <c r="H10" s="71">
        <v>0.16</v>
      </c>
      <c r="I10" s="71">
        <v>1.2</v>
      </c>
      <c r="J10" s="71"/>
      <c r="K10" s="71"/>
      <c r="L10" s="71"/>
      <c r="M10" s="71">
        <v>0.02</v>
      </c>
      <c r="N10" s="71"/>
      <c r="O10" s="71"/>
      <c r="P10" s="71"/>
      <c r="Q10" s="71">
        <v>0.2</v>
      </c>
      <c r="R10" s="71">
        <f>SUM(B10:Q10)</f>
        <v>14.879999999999999</v>
      </c>
      <c r="S10" s="30">
        <f>+R10/$R$22</f>
        <v>0.0004177090198039297</v>
      </c>
    </row>
    <row r="11" spans="1:19" ht="12.75">
      <c r="A11" s="31" t="s">
        <v>13</v>
      </c>
      <c r="B11" s="31">
        <v>0.05</v>
      </c>
      <c r="C11" s="31"/>
      <c r="D11" s="31"/>
      <c r="E11" s="72"/>
      <c r="F11" s="73">
        <v>1.3</v>
      </c>
      <c r="G11" s="73">
        <v>41.31999999999999</v>
      </c>
      <c r="H11" s="73">
        <v>7.269999999999998</v>
      </c>
      <c r="I11" s="73">
        <v>8.08</v>
      </c>
      <c r="J11" s="73">
        <v>39.010000000000005</v>
      </c>
      <c r="K11" s="73">
        <v>0.15</v>
      </c>
      <c r="L11" s="73"/>
      <c r="M11" s="73">
        <v>1.11</v>
      </c>
      <c r="N11" s="73"/>
      <c r="O11" s="73"/>
      <c r="P11" s="73">
        <v>0.172</v>
      </c>
      <c r="Q11" s="73"/>
      <c r="R11" s="73">
        <f aca="true" t="shared" si="0" ref="R11:R21">SUM(B11:Q11)</f>
        <v>98.462</v>
      </c>
      <c r="S11" s="32">
        <f aca="true" t="shared" si="1" ref="S11:S21">+R11/$R$22</f>
        <v>0.0027640097787590408</v>
      </c>
    </row>
    <row r="12" spans="1:19" ht="12.75">
      <c r="A12" s="31" t="s">
        <v>14</v>
      </c>
      <c r="B12" s="31">
        <v>0.007</v>
      </c>
      <c r="C12" s="31">
        <v>3.9</v>
      </c>
      <c r="D12" s="31"/>
      <c r="E12" s="72"/>
      <c r="F12" s="73">
        <v>9.11</v>
      </c>
      <c r="G12" s="73">
        <v>225.59</v>
      </c>
      <c r="H12" s="73">
        <v>2.8400000000000003</v>
      </c>
      <c r="I12" s="73">
        <v>3.5</v>
      </c>
      <c r="J12" s="73">
        <v>16.509999999999998</v>
      </c>
      <c r="K12" s="73">
        <v>14.829999999999998</v>
      </c>
      <c r="L12" s="73">
        <v>19.895500000000002</v>
      </c>
      <c r="M12" s="73">
        <v>27.81</v>
      </c>
      <c r="N12" s="73">
        <v>5.1</v>
      </c>
      <c r="O12" s="73">
        <v>4</v>
      </c>
      <c r="P12" s="73">
        <v>2.852</v>
      </c>
      <c r="Q12" s="73">
        <v>4.9399999999999995</v>
      </c>
      <c r="R12" s="73">
        <f t="shared" si="0"/>
        <v>340.8845</v>
      </c>
      <c r="S12" s="32">
        <f t="shared" si="1"/>
        <v>0.009569256072671551</v>
      </c>
    </row>
    <row r="13" spans="1:19" ht="12.75">
      <c r="A13" s="31" t="s">
        <v>15</v>
      </c>
      <c r="B13" s="31"/>
      <c r="C13" s="31">
        <v>1</v>
      </c>
      <c r="D13" s="31"/>
      <c r="E13" s="72">
        <v>7.23</v>
      </c>
      <c r="F13" s="73">
        <v>25.020000000000003</v>
      </c>
      <c r="G13" s="73">
        <v>352.28999999999996</v>
      </c>
      <c r="H13" s="73">
        <v>20.09</v>
      </c>
      <c r="I13" s="73">
        <v>8.129999999999999</v>
      </c>
      <c r="J13" s="73">
        <v>201.27</v>
      </c>
      <c r="K13" s="73">
        <v>45.285000000000004</v>
      </c>
      <c r="L13" s="73">
        <v>232.30199999999996</v>
      </c>
      <c r="M13" s="73">
        <v>204.89999999999998</v>
      </c>
      <c r="N13" s="73">
        <v>0.5</v>
      </c>
      <c r="O13" s="73">
        <v>3.99</v>
      </c>
      <c r="P13" s="73">
        <v>0.03</v>
      </c>
      <c r="Q13" s="73">
        <v>0.018</v>
      </c>
      <c r="R13" s="73">
        <f t="shared" si="0"/>
        <v>1102.0549999999998</v>
      </c>
      <c r="S13" s="32">
        <f t="shared" si="1"/>
        <v>0.03093671463844218</v>
      </c>
    </row>
    <row r="14" spans="1:19" ht="12.75">
      <c r="A14" s="31" t="s">
        <v>16</v>
      </c>
      <c r="B14" s="31">
        <v>0.662</v>
      </c>
      <c r="C14" s="31"/>
      <c r="D14" s="31">
        <v>2.3</v>
      </c>
      <c r="E14" s="72"/>
      <c r="F14" s="73">
        <v>113.73</v>
      </c>
      <c r="G14" s="73">
        <v>90.61999999999999</v>
      </c>
      <c r="H14" s="73">
        <v>36.440000000000005</v>
      </c>
      <c r="I14" s="73">
        <v>55.830000000000005</v>
      </c>
      <c r="J14" s="73">
        <v>866.4380000000003</v>
      </c>
      <c r="K14" s="73">
        <v>279.70499999999987</v>
      </c>
      <c r="L14" s="73">
        <v>248.83349999999976</v>
      </c>
      <c r="M14" s="73">
        <v>212.98540000000003</v>
      </c>
      <c r="N14" s="73">
        <v>0.847</v>
      </c>
      <c r="O14" s="73">
        <v>26.099999999999994</v>
      </c>
      <c r="P14" s="73">
        <v>1.559</v>
      </c>
      <c r="Q14" s="73"/>
      <c r="R14" s="73">
        <f t="shared" si="0"/>
        <v>1936.0499</v>
      </c>
      <c r="S14" s="32">
        <f t="shared" si="1"/>
        <v>0.05434848830782904</v>
      </c>
    </row>
    <row r="15" spans="1:19" ht="12.75">
      <c r="A15" s="31" t="s">
        <v>17</v>
      </c>
      <c r="B15" s="31"/>
      <c r="C15" s="31"/>
      <c r="D15" s="31">
        <v>0.03</v>
      </c>
      <c r="E15" s="72">
        <v>0.01</v>
      </c>
      <c r="F15" s="73">
        <v>5.01</v>
      </c>
      <c r="G15" s="73">
        <v>617.4719999999999</v>
      </c>
      <c r="H15" s="73">
        <v>137.81</v>
      </c>
      <c r="I15" s="73">
        <v>124.79999999999998</v>
      </c>
      <c r="J15" s="73">
        <v>511.1584999999999</v>
      </c>
      <c r="K15" s="73">
        <v>281.1131</v>
      </c>
      <c r="L15" s="73">
        <v>595.9107999999991</v>
      </c>
      <c r="M15" s="73">
        <v>364.2690000000001</v>
      </c>
      <c r="N15" s="73">
        <v>5.614999999999998</v>
      </c>
      <c r="O15" s="73">
        <v>6.839999999999998</v>
      </c>
      <c r="P15" s="73">
        <v>0.555</v>
      </c>
      <c r="Q15" s="73">
        <v>0.3</v>
      </c>
      <c r="R15" s="73">
        <f>SUM(B15:Q15)</f>
        <v>2650.893399999999</v>
      </c>
      <c r="S15" s="32">
        <f t="shared" si="1"/>
        <v>0.07441546261550444</v>
      </c>
    </row>
    <row r="16" spans="1:19" ht="12.75">
      <c r="A16" s="31" t="s">
        <v>18</v>
      </c>
      <c r="B16" s="31">
        <v>1</v>
      </c>
      <c r="C16" s="31">
        <v>2.5</v>
      </c>
      <c r="D16" s="31">
        <v>0.3</v>
      </c>
      <c r="E16" s="72">
        <v>0.05</v>
      </c>
      <c r="F16" s="73">
        <v>30.520000000000003</v>
      </c>
      <c r="G16" s="73">
        <v>4969.490000000001</v>
      </c>
      <c r="H16" s="73">
        <v>217.15</v>
      </c>
      <c r="I16" s="73">
        <v>1250.6799999999998</v>
      </c>
      <c r="J16" s="73">
        <v>2932.190100000001</v>
      </c>
      <c r="K16" s="73">
        <v>728.4761000000002</v>
      </c>
      <c r="L16" s="73">
        <v>3417.925500000011</v>
      </c>
      <c r="M16" s="73">
        <v>4860.867500000001</v>
      </c>
      <c r="N16" s="73">
        <v>19.368</v>
      </c>
      <c r="O16" s="73">
        <v>257.594</v>
      </c>
      <c r="P16" s="73">
        <v>0.085</v>
      </c>
      <c r="Q16" s="73">
        <v>3.52</v>
      </c>
      <c r="R16" s="73">
        <f t="shared" si="0"/>
        <v>18691.716200000013</v>
      </c>
      <c r="S16" s="32">
        <f t="shared" si="1"/>
        <v>0.524710917496992</v>
      </c>
    </row>
    <row r="17" spans="1:19" ht="12.75">
      <c r="A17" s="31" t="s">
        <v>19</v>
      </c>
      <c r="B17" s="31">
        <v>0.004</v>
      </c>
      <c r="C17" s="31"/>
      <c r="D17" s="31"/>
      <c r="E17" s="72">
        <v>0.20500000000000002</v>
      </c>
      <c r="F17" s="73">
        <v>12.809999999999999</v>
      </c>
      <c r="G17" s="73">
        <v>47.06999999999999</v>
      </c>
      <c r="H17" s="73">
        <v>493.32</v>
      </c>
      <c r="I17" s="73">
        <v>11.378</v>
      </c>
      <c r="J17" s="73">
        <v>83.013</v>
      </c>
      <c r="K17" s="73">
        <v>50.87499999999999</v>
      </c>
      <c r="L17" s="73">
        <v>408.2352999999999</v>
      </c>
      <c r="M17" s="73">
        <v>3351.3533</v>
      </c>
      <c r="N17" s="73">
        <v>116.10400000000003</v>
      </c>
      <c r="O17" s="73">
        <v>289.2176000000002</v>
      </c>
      <c r="P17" s="73">
        <v>9.502999999999998</v>
      </c>
      <c r="Q17" s="73">
        <v>0.881</v>
      </c>
      <c r="R17" s="73">
        <f t="shared" si="0"/>
        <v>4873.9692000000005</v>
      </c>
      <c r="S17" s="32">
        <f t="shared" si="1"/>
        <v>0.13682129684721395</v>
      </c>
    </row>
    <row r="18" spans="1:19" ht="12.75">
      <c r="A18" s="31" t="s">
        <v>20</v>
      </c>
      <c r="B18" s="31">
        <v>7</v>
      </c>
      <c r="C18" s="31"/>
      <c r="D18" s="31"/>
      <c r="E18" s="72"/>
      <c r="F18" s="73">
        <v>2.52</v>
      </c>
      <c r="G18" s="73">
        <v>463.91999999999985</v>
      </c>
      <c r="H18" s="73">
        <v>13.339999999999998</v>
      </c>
      <c r="I18" s="73">
        <v>30.7</v>
      </c>
      <c r="J18" s="73">
        <v>141.8795</v>
      </c>
      <c r="K18" s="73">
        <v>178.57709999999997</v>
      </c>
      <c r="L18" s="73">
        <v>583.4411999999993</v>
      </c>
      <c r="M18" s="73">
        <v>2325.845000000001</v>
      </c>
      <c r="N18" s="73">
        <v>70.15370000000001</v>
      </c>
      <c r="O18" s="73">
        <v>191.84010000000004</v>
      </c>
      <c r="P18" s="73">
        <v>22.041</v>
      </c>
      <c r="Q18" s="73">
        <v>316.88</v>
      </c>
      <c r="R18" s="73">
        <f t="shared" si="0"/>
        <v>4348.1376</v>
      </c>
      <c r="S18" s="32">
        <f t="shared" si="1"/>
        <v>0.12206023487020237</v>
      </c>
    </row>
    <row r="19" spans="1:19" ht="12.75">
      <c r="A19" s="31" t="s">
        <v>21</v>
      </c>
      <c r="B19" s="31"/>
      <c r="C19" s="31">
        <v>5.5</v>
      </c>
      <c r="D19" s="31">
        <v>0.5</v>
      </c>
      <c r="E19" s="72"/>
      <c r="F19" s="73">
        <v>0.31</v>
      </c>
      <c r="G19" s="73">
        <v>96.28999999999998</v>
      </c>
      <c r="H19" s="73">
        <v>16.64</v>
      </c>
      <c r="I19" s="73">
        <v>33.753</v>
      </c>
      <c r="J19" s="73">
        <v>86.84</v>
      </c>
      <c r="K19" s="73">
        <v>96.24010000000003</v>
      </c>
      <c r="L19" s="73">
        <v>327.37029999999953</v>
      </c>
      <c r="M19" s="73">
        <v>709.0339999999997</v>
      </c>
      <c r="N19" s="73">
        <v>14.52</v>
      </c>
      <c r="O19" s="73">
        <v>33.64</v>
      </c>
      <c r="P19" s="73"/>
      <c r="Q19" s="73"/>
      <c r="R19" s="73">
        <f t="shared" si="0"/>
        <v>1420.6373999999994</v>
      </c>
      <c r="S19" s="32">
        <f t="shared" si="1"/>
        <v>0.039879909667392674</v>
      </c>
    </row>
    <row r="20" spans="1:19" ht="12.75">
      <c r="A20" s="31" t="s">
        <v>22</v>
      </c>
      <c r="B20" s="31"/>
      <c r="C20" s="31">
        <v>15</v>
      </c>
      <c r="D20" s="31">
        <v>0.08</v>
      </c>
      <c r="E20" s="72"/>
      <c r="F20" s="73"/>
      <c r="G20" s="73">
        <v>14.830000000000004</v>
      </c>
      <c r="H20" s="73">
        <v>7.2299999999999995</v>
      </c>
      <c r="I20" s="73">
        <v>10.15</v>
      </c>
      <c r="J20" s="73">
        <v>15.33</v>
      </c>
      <c r="K20" s="73">
        <v>0.88</v>
      </c>
      <c r="L20" s="73">
        <v>23.7389</v>
      </c>
      <c r="M20" s="73">
        <v>36.08</v>
      </c>
      <c r="N20" s="73"/>
      <c r="O20" s="73">
        <v>0.19</v>
      </c>
      <c r="P20" s="73"/>
      <c r="Q20" s="73"/>
      <c r="R20" s="73">
        <f t="shared" si="0"/>
        <v>123.5089</v>
      </c>
      <c r="S20" s="32">
        <f t="shared" si="1"/>
        <v>0.0034671224164019875</v>
      </c>
    </row>
    <row r="21" spans="1:19" ht="12.75">
      <c r="A21" s="33" t="s">
        <v>23</v>
      </c>
      <c r="B21" s="33">
        <v>0.5</v>
      </c>
      <c r="C21" s="33"/>
      <c r="D21" s="33"/>
      <c r="E21" s="74"/>
      <c r="F21" s="74"/>
      <c r="G21" s="74">
        <v>11.54</v>
      </c>
      <c r="H21" s="74">
        <v>1.1</v>
      </c>
      <c r="I21" s="74"/>
      <c r="J21" s="74">
        <v>8.21</v>
      </c>
      <c r="K21" s="74">
        <v>0.04</v>
      </c>
      <c r="L21" s="74"/>
      <c r="M21" s="74">
        <v>0.3</v>
      </c>
      <c r="N21" s="74"/>
      <c r="O21" s="74"/>
      <c r="P21" s="74"/>
      <c r="Q21" s="74"/>
      <c r="R21" s="76">
        <f t="shared" si="0"/>
        <v>21.69</v>
      </c>
      <c r="S21" s="37">
        <f t="shared" si="1"/>
        <v>0.0006088782687867766</v>
      </c>
    </row>
    <row r="22" spans="1:19" ht="15">
      <c r="A22" s="56" t="s">
        <v>0</v>
      </c>
      <c r="B22" s="75">
        <f>SUM(B10:B21)</f>
        <v>9.223</v>
      </c>
      <c r="C22" s="75">
        <f>SUM(C10:C21)</f>
        <v>27.9</v>
      </c>
      <c r="D22" s="75">
        <f>SUM(D10:D21)</f>
        <v>3.2099999999999995</v>
      </c>
      <c r="E22" s="75">
        <f>SUM(E10:E21)</f>
        <v>7.495</v>
      </c>
      <c r="F22" s="75">
        <f aca="true" t="shared" si="2" ref="F22:P22">SUM(F10:F21)</f>
        <v>200.33000000000004</v>
      </c>
      <c r="G22" s="75">
        <f t="shared" si="2"/>
        <v>6943.732</v>
      </c>
      <c r="H22" s="75">
        <f t="shared" si="2"/>
        <v>953.39</v>
      </c>
      <c r="I22" s="75">
        <f t="shared" si="2"/>
        <v>1538.2009999999998</v>
      </c>
      <c r="J22" s="75">
        <f t="shared" si="2"/>
        <v>4901.849100000001</v>
      </c>
      <c r="K22" s="75">
        <f>SUM(K10:K21)</f>
        <v>1676.1714000000002</v>
      </c>
      <c r="L22" s="75">
        <f t="shared" si="2"/>
        <v>5857.653000000009</v>
      </c>
      <c r="M22" s="75">
        <f>SUM(M10:M21)</f>
        <v>12094.574200000001</v>
      </c>
      <c r="N22" s="75">
        <f>SUM(N10:N21)</f>
        <v>232.20770000000005</v>
      </c>
      <c r="O22" s="75">
        <f t="shared" si="2"/>
        <v>813.4117000000002</v>
      </c>
      <c r="P22" s="75">
        <f t="shared" si="2"/>
        <v>36.797</v>
      </c>
      <c r="Q22" s="75">
        <f>SUM(Q10:Q21)</f>
        <v>326.739</v>
      </c>
      <c r="R22" s="75">
        <f>SUM(R10:R21)</f>
        <v>35622.88410000002</v>
      </c>
      <c r="S22" s="58">
        <f>SUM(S10:S21)</f>
        <v>0.9999999999999998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8.140625" style="0" bestFit="1" customWidth="1"/>
    <col min="4" max="4" width="9.140625" style="0" bestFit="1" customWidth="1"/>
    <col min="5" max="6" width="8.140625" style="0" bestFit="1" customWidth="1"/>
    <col min="7" max="7" width="4.57421875" style="0" bestFit="1" customWidth="1"/>
    <col min="8" max="9" width="8.140625" style="0" bestFit="1" customWidth="1"/>
    <col min="10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8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29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35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36"/>
    </row>
    <row r="10" spans="1:15" ht="19.5" customHeight="1">
      <c r="A10" s="26" t="s">
        <v>12</v>
      </c>
      <c r="B10" s="63"/>
      <c r="C10" s="27"/>
      <c r="D10" s="27"/>
      <c r="E10" s="27"/>
      <c r="F10" s="27"/>
      <c r="G10" s="63"/>
      <c r="H10" s="27"/>
      <c r="I10" s="27"/>
      <c r="J10" s="27"/>
      <c r="K10" s="27"/>
      <c r="L10" s="63"/>
      <c r="M10" s="63"/>
      <c r="N10" s="27">
        <f>SUM(B10:M10)</f>
        <v>0</v>
      </c>
      <c r="O10" s="30">
        <f>+N10/$N$22</f>
        <v>0</v>
      </c>
    </row>
    <row r="11" spans="1:15" ht="19.5" customHeight="1">
      <c r="A11" s="31" t="s">
        <v>13</v>
      </c>
      <c r="B11" s="64"/>
      <c r="C11" s="2"/>
      <c r="D11" s="2"/>
      <c r="E11" s="2"/>
      <c r="F11" s="2"/>
      <c r="G11" s="64"/>
      <c r="H11" s="2"/>
      <c r="I11" s="2"/>
      <c r="J11" s="2"/>
      <c r="K11" s="2"/>
      <c r="L11" s="64"/>
      <c r="M11" s="64"/>
      <c r="N11" s="2">
        <f aca="true" t="shared" si="0" ref="N11:N21">SUM(B11:M11)</f>
        <v>0</v>
      </c>
      <c r="O11" s="32">
        <f>+N11/$N$22</f>
        <v>0</v>
      </c>
    </row>
    <row r="12" spans="1:15" ht="19.5" customHeight="1">
      <c r="A12" s="31" t="s">
        <v>14</v>
      </c>
      <c r="B12" s="64"/>
      <c r="C12" s="2"/>
      <c r="D12" s="2"/>
      <c r="E12" s="2"/>
      <c r="F12" s="2"/>
      <c r="G12" s="64"/>
      <c r="H12" s="2"/>
      <c r="I12" s="2"/>
      <c r="J12" s="2"/>
      <c r="K12" s="2"/>
      <c r="L12" s="64"/>
      <c r="M12" s="64"/>
      <c r="N12" s="2">
        <f t="shared" si="0"/>
        <v>0</v>
      </c>
      <c r="O12" s="32">
        <f>+N12/$N$22</f>
        <v>0</v>
      </c>
    </row>
    <row r="13" spans="1:15" ht="19.5" customHeight="1">
      <c r="A13" s="31" t="s">
        <v>15</v>
      </c>
      <c r="B13" s="64"/>
      <c r="C13" s="2"/>
      <c r="D13" s="2"/>
      <c r="E13" s="2">
        <v>4.02</v>
      </c>
      <c r="F13" s="2"/>
      <c r="G13" s="64"/>
      <c r="H13" s="2"/>
      <c r="I13" s="2"/>
      <c r="J13" s="2"/>
      <c r="K13" s="2"/>
      <c r="L13" s="64"/>
      <c r="M13" s="64"/>
      <c r="N13" s="2">
        <f t="shared" si="0"/>
        <v>4.02</v>
      </c>
      <c r="O13" s="32">
        <f>+N13/$N$22</f>
        <v>0.00014629257496038813</v>
      </c>
    </row>
    <row r="14" spans="1:15" ht="19.5" customHeight="1">
      <c r="A14" s="31" t="s">
        <v>16</v>
      </c>
      <c r="B14" s="64"/>
      <c r="C14" s="2">
        <v>74.9</v>
      </c>
      <c r="D14" s="2">
        <v>362.49</v>
      </c>
      <c r="E14" s="2">
        <v>175.51</v>
      </c>
      <c r="F14" s="2">
        <v>3.6</v>
      </c>
      <c r="G14" s="64"/>
      <c r="H14" s="2">
        <v>12.97</v>
      </c>
      <c r="I14" s="2">
        <v>2.76</v>
      </c>
      <c r="J14" s="2">
        <v>4.5</v>
      </c>
      <c r="K14" s="2">
        <v>0.75</v>
      </c>
      <c r="L14" s="64"/>
      <c r="M14" s="64"/>
      <c r="N14" s="2">
        <f t="shared" si="0"/>
        <v>637.48</v>
      </c>
      <c r="O14" s="32">
        <f aca="true" t="shared" si="1" ref="O14:O20">+N14/$N$22</f>
        <v>0.02319865439943986</v>
      </c>
    </row>
    <row r="15" spans="1:15" ht="19.5" customHeight="1">
      <c r="A15" s="31" t="s">
        <v>17</v>
      </c>
      <c r="B15" s="64"/>
      <c r="C15" s="2">
        <v>360.2</v>
      </c>
      <c r="D15" s="2">
        <v>2422.590000000008</v>
      </c>
      <c r="E15" s="2">
        <v>411.56</v>
      </c>
      <c r="F15" s="2">
        <v>106.02</v>
      </c>
      <c r="G15" s="64"/>
      <c r="H15" s="2">
        <v>253.19</v>
      </c>
      <c r="I15" s="2">
        <v>37.05</v>
      </c>
      <c r="J15" s="2">
        <v>99.15</v>
      </c>
      <c r="K15" s="2">
        <v>123.85</v>
      </c>
      <c r="L15" s="64"/>
      <c r="M15" s="64"/>
      <c r="N15" s="2">
        <f t="shared" si="0"/>
        <v>3813.610000000008</v>
      </c>
      <c r="O15" s="32">
        <f t="shared" si="1"/>
        <v>0.13878179771012114</v>
      </c>
    </row>
    <row r="16" spans="1:15" ht="19.5" customHeight="1">
      <c r="A16" s="31" t="s">
        <v>18</v>
      </c>
      <c r="B16" s="64"/>
      <c r="C16" s="2">
        <v>1316.35</v>
      </c>
      <c r="D16" s="2">
        <v>2300.96</v>
      </c>
      <c r="E16" s="2">
        <v>1268.11</v>
      </c>
      <c r="F16" s="2">
        <v>320.85</v>
      </c>
      <c r="G16" s="64"/>
      <c r="H16" s="2">
        <v>1010.49</v>
      </c>
      <c r="I16" s="2">
        <v>181.36</v>
      </c>
      <c r="J16" s="2">
        <v>123.2</v>
      </c>
      <c r="K16" s="2">
        <v>172.47</v>
      </c>
      <c r="L16" s="64"/>
      <c r="M16" s="64"/>
      <c r="N16" s="2">
        <f t="shared" si="0"/>
        <v>6693.79</v>
      </c>
      <c r="O16" s="32">
        <f t="shared" si="1"/>
        <v>0.24359496899106878</v>
      </c>
    </row>
    <row r="17" spans="1:15" ht="19.5" customHeight="1">
      <c r="A17" s="31" t="s">
        <v>19</v>
      </c>
      <c r="B17" s="64"/>
      <c r="C17" s="2">
        <v>208.79</v>
      </c>
      <c r="D17" s="2">
        <v>2638.15</v>
      </c>
      <c r="E17" s="2">
        <v>1624.92</v>
      </c>
      <c r="F17" s="2">
        <v>424.69</v>
      </c>
      <c r="G17" s="64"/>
      <c r="H17" s="2">
        <v>1548.9</v>
      </c>
      <c r="I17" s="2">
        <v>853.99</v>
      </c>
      <c r="J17" s="2">
        <v>199.3</v>
      </c>
      <c r="K17" s="2">
        <v>231</v>
      </c>
      <c r="L17" s="64"/>
      <c r="M17" s="64"/>
      <c r="N17" s="2">
        <f t="shared" si="0"/>
        <v>7729.740000000001</v>
      </c>
      <c r="O17" s="32">
        <f t="shared" si="1"/>
        <v>0.2812944199936096</v>
      </c>
    </row>
    <row r="18" spans="1:15" ht="19.5" customHeight="1">
      <c r="A18" s="31" t="s">
        <v>20</v>
      </c>
      <c r="B18" s="64"/>
      <c r="C18" s="2">
        <v>108.21</v>
      </c>
      <c r="D18" s="2">
        <v>364.43</v>
      </c>
      <c r="E18" s="2">
        <v>85.46</v>
      </c>
      <c r="F18" s="2">
        <v>250.47</v>
      </c>
      <c r="G18" s="64"/>
      <c r="H18" s="2">
        <v>2099.93</v>
      </c>
      <c r="I18" s="2">
        <v>1627.27</v>
      </c>
      <c r="J18" s="2">
        <v>210.5</v>
      </c>
      <c r="K18" s="2">
        <v>86.8</v>
      </c>
      <c r="L18" s="64"/>
      <c r="M18" s="64"/>
      <c r="N18" s="2">
        <f t="shared" si="0"/>
        <v>4833.070000000001</v>
      </c>
      <c r="O18" s="32">
        <f t="shared" si="1"/>
        <v>0.1758811580258217</v>
      </c>
    </row>
    <row r="19" spans="1:15" ht="19.5" customHeight="1">
      <c r="A19" s="31" t="s">
        <v>21</v>
      </c>
      <c r="B19" s="64"/>
      <c r="C19" s="2"/>
      <c r="D19" s="2">
        <v>3216.54</v>
      </c>
      <c r="E19" s="2">
        <v>88.78</v>
      </c>
      <c r="F19" s="2">
        <v>43.56</v>
      </c>
      <c r="G19" s="64"/>
      <c r="H19" s="2">
        <v>2.89</v>
      </c>
      <c r="I19" s="2">
        <v>2</v>
      </c>
      <c r="J19" s="2"/>
      <c r="K19" s="2"/>
      <c r="L19" s="64"/>
      <c r="M19" s="64"/>
      <c r="N19" s="2">
        <f t="shared" si="0"/>
        <v>3353.77</v>
      </c>
      <c r="O19" s="32">
        <f t="shared" si="1"/>
        <v>0.12204767391166689</v>
      </c>
    </row>
    <row r="20" spans="1:15" ht="19.5" customHeight="1">
      <c r="A20" s="31" t="s">
        <v>22</v>
      </c>
      <c r="B20" s="64"/>
      <c r="C20" s="2"/>
      <c r="D20" s="2">
        <v>413.7</v>
      </c>
      <c r="E20" s="2"/>
      <c r="F20" s="2"/>
      <c r="G20" s="64"/>
      <c r="H20" s="2"/>
      <c r="I20" s="2"/>
      <c r="J20" s="2"/>
      <c r="K20" s="2"/>
      <c r="L20" s="64"/>
      <c r="M20" s="64"/>
      <c r="N20" s="2">
        <f t="shared" si="0"/>
        <v>413.7</v>
      </c>
      <c r="O20" s="32">
        <f t="shared" si="1"/>
        <v>0.015055034393311585</v>
      </c>
    </row>
    <row r="21" spans="1:15" ht="19.5" customHeight="1">
      <c r="A21" s="33" t="s">
        <v>23</v>
      </c>
      <c r="B21" s="65"/>
      <c r="C21" s="34"/>
      <c r="D21" s="34"/>
      <c r="E21" s="34"/>
      <c r="F21" s="34"/>
      <c r="G21" s="65"/>
      <c r="H21" s="34"/>
      <c r="I21" s="34"/>
      <c r="J21" s="34"/>
      <c r="K21" s="34"/>
      <c r="L21" s="65"/>
      <c r="M21" s="65"/>
      <c r="N21" s="34">
        <f t="shared" si="0"/>
        <v>0</v>
      </c>
      <c r="O21" s="37">
        <f>+N21/$N$22</f>
        <v>0</v>
      </c>
    </row>
    <row r="22" spans="1:15" ht="15">
      <c r="A22" s="56" t="s">
        <v>0</v>
      </c>
      <c r="B22" s="57">
        <f>SUM(B11:B20)</f>
        <v>0</v>
      </c>
      <c r="C22" s="57">
        <f aca="true" t="shared" si="2" ref="C22:N22">SUM(C11:C20)</f>
        <v>2068.45</v>
      </c>
      <c r="D22" s="57">
        <f t="shared" si="2"/>
        <v>11718.860000000008</v>
      </c>
      <c r="E22" s="57">
        <f t="shared" si="2"/>
        <v>3658.36</v>
      </c>
      <c r="F22" s="57">
        <f t="shared" si="2"/>
        <v>1149.19</v>
      </c>
      <c r="G22" s="57">
        <f t="shared" si="2"/>
        <v>0</v>
      </c>
      <c r="H22" s="57">
        <f t="shared" si="2"/>
        <v>4928.37</v>
      </c>
      <c r="I22" s="57">
        <f t="shared" si="2"/>
        <v>2704.4300000000003</v>
      </c>
      <c r="J22" s="57">
        <f>SUM(J11:J20)</f>
        <v>636.6500000000001</v>
      </c>
      <c r="K22" s="57">
        <f t="shared" si="2"/>
        <v>614.8699999999999</v>
      </c>
      <c r="L22" s="57">
        <f t="shared" si="2"/>
        <v>0</v>
      </c>
      <c r="M22" s="57">
        <f t="shared" si="2"/>
        <v>0</v>
      </c>
      <c r="N22" s="57">
        <f t="shared" si="2"/>
        <v>27479.18000000001</v>
      </c>
      <c r="O22" s="58">
        <f>SUM(O11:O20)</f>
        <v>1</v>
      </c>
    </row>
    <row r="23" ht="12.75">
      <c r="A23" s="19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8" t="s">
        <v>136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 t="s">
        <v>137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ht="12.75">
      <c r="Q7" s="9"/>
    </row>
    <row r="8" spans="1:19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0</v>
      </c>
      <c r="S8" s="128" t="s">
        <v>34</v>
      </c>
    </row>
    <row r="9" spans="1:19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135</v>
      </c>
      <c r="L9" s="82" t="s">
        <v>7</v>
      </c>
      <c r="M9" s="82" t="s">
        <v>8</v>
      </c>
      <c r="N9" s="82" t="s">
        <v>51</v>
      </c>
      <c r="O9" s="82" t="s">
        <v>9</v>
      </c>
      <c r="P9" s="82" t="s">
        <v>10</v>
      </c>
      <c r="Q9" s="82" t="s">
        <v>11</v>
      </c>
      <c r="R9" s="133"/>
      <c r="S9" s="129"/>
    </row>
    <row r="10" spans="1:19" ht="12.75">
      <c r="A10" s="26" t="s">
        <v>12</v>
      </c>
      <c r="B10" s="26">
        <v>0.5</v>
      </c>
      <c r="C10" s="26">
        <v>0.5</v>
      </c>
      <c r="D10" s="26">
        <v>0</v>
      </c>
      <c r="E10" s="70">
        <v>0</v>
      </c>
      <c r="F10" s="71">
        <v>15</v>
      </c>
      <c r="G10" s="71">
        <v>0.5</v>
      </c>
      <c r="H10" s="71">
        <v>0.01</v>
      </c>
      <c r="I10" s="71">
        <v>0</v>
      </c>
      <c r="J10" s="71">
        <v>48.21</v>
      </c>
      <c r="K10" s="71">
        <v>2.07</v>
      </c>
      <c r="L10" s="71">
        <v>0</v>
      </c>
      <c r="M10" s="71">
        <v>0.8</v>
      </c>
      <c r="N10" s="71">
        <v>0</v>
      </c>
      <c r="O10" s="71">
        <v>0</v>
      </c>
      <c r="P10" s="71">
        <v>0</v>
      </c>
      <c r="Q10" s="71">
        <v>0</v>
      </c>
      <c r="R10" s="71">
        <f>SUM(B10:Q10)</f>
        <v>67.58999999999999</v>
      </c>
      <c r="S10" s="30">
        <f>+R10/$R$22</f>
        <v>0.0006607576469485414</v>
      </c>
    </row>
    <row r="11" spans="1:19" ht="12.75">
      <c r="A11" s="31" t="s">
        <v>13</v>
      </c>
      <c r="B11" s="31">
        <v>3.21</v>
      </c>
      <c r="C11" s="31">
        <v>0.217</v>
      </c>
      <c r="D11" s="31">
        <v>0.121</v>
      </c>
      <c r="E11" s="72">
        <v>0.2</v>
      </c>
      <c r="F11" s="73">
        <v>22.82</v>
      </c>
      <c r="G11" s="73">
        <v>201.72999999999996</v>
      </c>
      <c r="H11" s="73">
        <v>5.489999999999999</v>
      </c>
      <c r="I11" s="73">
        <v>6.1</v>
      </c>
      <c r="J11" s="73">
        <v>11.350000000000001</v>
      </c>
      <c r="K11" s="73">
        <v>0.002</v>
      </c>
      <c r="L11" s="73">
        <v>0</v>
      </c>
      <c r="M11" s="73">
        <v>2</v>
      </c>
      <c r="N11" s="73">
        <v>0</v>
      </c>
      <c r="O11" s="73">
        <v>0</v>
      </c>
      <c r="P11" s="73">
        <v>5.2</v>
      </c>
      <c r="Q11" s="73">
        <v>11.9</v>
      </c>
      <c r="R11" s="73">
        <f aca="true" t="shared" si="0" ref="R11:R21">SUM(B11:Q11)</f>
        <v>270.34</v>
      </c>
      <c r="S11" s="32">
        <f aca="true" t="shared" si="1" ref="S11:S21">+R11/$R$22</f>
        <v>0.0026428350684430937</v>
      </c>
    </row>
    <row r="12" spans="1:19" ht="12.75">
      <c r="A12" s="31" t="s">
        <v>14</v>
      </c>
      <c r="B12" s="31">
        <v>0.6</v>
      </c>
      <c r="C12" s="31">
        <v>0</v>
      </c>
      <c r="D12" s="31">
        <v>0.11299999999999999</v>
      </c>
      <c r="E12" s="72">
        <v>0</v>
      </c>
      <c r="F12" s="73">
        <v>6.02</v>
      </c>
      <c r="G12" s="73">
        <v>165.01</v>
      </c>
      <c r="H12" s="73">
        <v>288.63</v>
      </c>
      <c r="I12" s="73">
        <v>45.26</v>
      </c>
      <c r="J12" s="73">
        <v>2.24</v>
      </c>
      <c r="K12" s="73">
        <v>3.93</v>
      </c>
      <c r="L12" s="73">
        <v>110.10000000000002</v>
      </c>
      <c r="M12" s="73">
        <v>86.61</v>
      </c>
      <c r="N12" s="73">
        <v>0.7200000000000001</v>
      </c>
      <c r="O12" s="73">
        <v>3.65</v>
      </c>
      <c r="P12" s="73">
        <v>0</v>
      </c>
      <c r="Q12" s="73">
        <v>0</v>
      </c>
      <c r="R12" s="73">
        <f t="shared" si="0"/>
        <v>712.883</v>
      </c>
      <c r="S12" s="32">
        <f t="shared" si="1"/>
        <v>0.006969121077520597</v>
      </c>
    </row>
    <row r="13" spans="1:19" ht="12.75">
      <c r="A13" s="31" t="s">
        <v>15</v>
      </c>
      <c r="B13" s="31">
        <v>0</v>
      </c>
      <c r="C13" s="31">
        <v>1</v>
      </c>
      <c r="D13" s="31">
        <v>0.012</v>
      </c>
      <c r="E13" s="72">
        <v>3.54</v>
      </c>
      <c r="F13" s="73">
        <v>13.139999999999999</v>
      </c>
      <c r="G13" s="73">
        <v>325.89000000000004</v>
      </c>
      <c r="H13" s="73">
        <v>86.36000000000004</v>
      </c>
      <c r="I13" s="73">
        <v>24.67000000000001</v>
      </c>
      <c r="J13" s="73">
        <v>25.433000000000007</v>
      </c>
      <c r="K13" s="73">
        <v>3.9319999999999995</v>
      </c>
      <c r="L13" s="73">
        <v>46.360899999999994</v>
      </c>
      <c r="M13" s="73">
        <v>116.015</v>
      </c>
      <c r="N13" s="73">
        <v>21.873</v>
      </c>
      <c r="O13" s="73">
        <v>13.6</v>
      </c>
      <c r="P13" s="73">
        <v>4.27</v>
      </c>
      <c r="Q13" s="73">
        <v>0</v>
      </c>
      <c r="R13" s="73">
        <f t="shared" si="0"/>
        <v>686.0959000000001</v>
      </c>
      <c r="S13" s="32">
        <f t="shared" si="1"/>
        <v>0.0067072512570652745</v>
      </c>
    </row>
    <row r="14" spans="1:19" ht="12.75">
      <c r="A14" s="31" t="s">
        <v>16</v>
      </c>
      <c r="B14" s="31">
        <v>0</v>
      </c>
      <c r="C14" s="31">
        <v>5.061</v>
      </c>
      <c r="D14" s="31">
        <v>3.7720000000000002</v>
      </c>
      <c r="E14" s="72">
        <v>24.020000000000003</v>
      </c>
      <c r="F14" s="73">
        <v>160.25</v>
      </c>
      <c r="G14" s="73">
        <v>4540.838</v>
      </c>
      <c r="H14" s="73">
        <v>307.0999999999998</v>
      </c>
      <c r="I14" s="73">
        <v>373.78899999999993</v>
      </c>
      <c r="J14" s="73">
        <v>282.45239999999995</v>
      </c>
      <c r="K14" s="73">
        <v>5.933599999999998</v>
      </c>
      <c r="L14" s="73">
        <v>209.81579999999994</v>
      </c>
      <c r="M14" s="73">
        <v>659.7555000000002</v>
      </c>
      <c r="N14" s="73">
        <v>9.569999999999999</v>
      </c>
      <c r="O14" s="73">
        <v>21.76</v>
      </c>
      <c r="P14" s="73">
        <v>0</v>
      </c>
      <c r="Q14" s="73">
        <v>0</v>
      </c>
      <c r="R14" s="73">
        <f t="shared" si="0"/>
        <v>6604.1173</v>
      </c>
      <c r="S14" s="32">
        <f t="shared" si="1"/>
        <v>0.06456163644503854</v>
      </c>
    </row>
    <row r="15" spans="1:19" ht="12.75">
      <c r="A15" s="31" t="s">
        <v>17</v>
      </c>
      <c r="B15" s="31">
        <v>0.52</v>
      </c>
      <c r="C15" s="31">
        <v>0</v>
      </c>
      <c r="D15" s="31">
        <v>50.085</v>
      </c>
      <c r="E15" s="72">
        <v>21.36</v>
      </c>
      <c r="F15" s="73">
        <v>2.035</v>
      </c>
      <c r="G15" s="73">
        <v>1437.3189999999995</v>
      </c>
      <c r="H15" s="73">
        <v>2594.6900000000014</v>
      </c>
      <c r="I15" s="73">
        <v>1282.5699999999995</v>
      </c>
      <c r="J15" s="73">
        <v>1930.888</v>
      </c>
      <c r="K15" s="73">
        <v>74.84870000000004</v>
      </c>
      <c r="L15" s="73">
        <v>983.4500000000002</v>
      </c>
      <c r="M15" s="73">
        <v>684.5895000000002</v>
      </c>
      <c r="N15" s="73">
        <v>3.96</v>
      </c>
      <c r="O15" s="73">
        <v>8.549999999999999</v>
      </c>
      <c r="P15" s="73">
        <v>0.062</v>
      </c>
      <c r="Q15" s="73">
        <v>0.01</v>
      </c>
      <c r="R15" s="73">
        <f>SUM(B15:Q15)</f>
        <v>9074.9372</v>
      </c>
      <c r="S15" s="32">
        <f t="shared" si="1"/>
        <v>0.08871629161825396</v>
      </c>
    </row>
    <row r="16" spans="1:19" ht="12.75">
      <c r="A16" s="31" t="s">
        <v>18</v>
      </c>
      <c r="B16" s="31">
        <v>0</v>
      </c>
      <c r="C16" s="31">
        <v>0</v>
      </c>
      <c r="D16" s="31">
        <v>0</v>
      </c>
      <c r="E16" s="72">
        <v>0.04</v>
      </c>
      <c r="F16" s="73">
        <v>3.9099999999999993</v>
      </c>
      <c r="G16" s="73">
        <v>115.54000000000003</v>
      </c>
      <c r="H16" s="73">
        <v>23.59000000000001</v>
      </c>
      <c r="I16" s="73">
        <v>210.10099999999997</v>
      </c>
      <c r="J16" s="73">
        <v>1166.8519999999996</v>
      </c>
      <c r="K16" s="73">
        <v>1148.7249</v>
      </c>
      <c r="L16" s="73">
        <v>7727.912800000005</v>
      </c>
      <c r="M16" s="73">
        <v>10686.81650000001</v>
      </c>
      <c r="N16" s="73">
        <v>126.667</v>
      </c>
      <c r="O16" s="73">
        <v>13.479999999999995</v>
      </c>
      <c r="P16" s="73">
        <v>0.035</v>
      </c>
      <c r="Q16" s="73">
        <v>0.08</v>
      </c>
      <c r="R16" s="73">
        <f t="shared" si="0"/>
        <v>21223.749200000017</v>
      </c>
      <c r="S16" s="32">
        <f t="shared" si="1"/>
        <v>0.2074826835451694</v>
      </c>
    </row>
    <row r="17" spans="1:19" ht="12.75">
      <c r="A17" s="31" t="s">
        <v>19</v>
      </c>
      <c r="B17" s="31">
        <v>0</v>
      </c>
      <c r="C17" s="31">
        <v>0</v>
      </c>
      <c r="D17" s="31">
        <v>0.15</v>
      </c>
      <c r="E17" s="72">
        <v>2.0199999999999996</v>
      </c>
      <c r="F17" s="73">
        <v>1.19</v>
      </c>
      <c r="G17" s="73">
        <v>90.97999999999995</v>
      </c>
      <c r="H17" s="73">
        <v>70.34</v>
      </c>
      <c r="I17" s="73">
        <v>2388.55</v>
      </c>
      <c r="J17" s="73">
        <v>17287.88549999997</v>
      </c>
      <c r="K17" s="73">
        <v>562.7859999999996</v>
      </c>
      <c r="L17" s="73">
        <v>4429.4784</v>
      </c>
      <c r="M17" s="73">
        <v>13773.926800000014</v>
      </c>
      <c r="N17" s="73">
        <v>374.8565</v>
      </c>
      <c r="O17" s="73">
        <v>90.52000000000001</v>
      </c>
      <c r="P17" s="73">
        <v>0.046</v>
      </c>
      <c r="Q17" s="73">
        <v>0.015</v>
      </c>
      <c r="R17" s="73">
        <f t="shared" si="0"/>
        <v>39072.74419999999</v>
      </c>
      <c r="S17" s="32">
        <f t="shared" si="1"/>
        <v>0.3819738795297272</v>
      </c>
    </row>
    <row r="18" spans="1:19" ht="12.75">
      <c r="A18" s="31" t="s">
        <v>20</v>
      </c>
      <c r="B18" s="31">
        <v>0</v>
      </c>
      <c r="C18" s="31">
        <v>0</v>
      </c>
      <c r="D18" s="31">
        <v>0</v>
      </c>
      <c r="E18" s="72">
        <v>0.09</v>
      </c>
      <c r="F18" s="73">
        <v>3.7499999999999996</v>
      </c>
      <c r="G18" s="73">
        <v>55.404999999999994</v>
      </c>
      <c r="H18" s="73">
        <v>26.680000000000003</v>
      </c>
      <c r="I18" s="73">
        <v>121.54999999999998</v>
      </c>
      <c r="J18" s="73">
        <v>502.35000000000014</v>
      </c>
      <c r="K18" s="73">
        <v>263.00500000000005</v>
      </c>
      <c r="L18" s="73">
        <v>1905.687299999999</v>
      </c>
      <c r="M18" s="73">
        <v>13651.025899999993</v>
      </c>
      <c r="N18" s="73">
        <v>43.91</v>
      </c>
      <c r="O18" s="73">
        <v>26.49</v>
      </c>
      <c r="P18" s="73">
        <v>0.03</v>
      </c>
      <c r="Q18" s="73">
        <v>11.2</v>
      </c>
      <c r="R18" s="73">
        <f t="shared" si="0"/>
        <v>16611.173199999994</v>
      </c>
      <c r="S18" s="32">
        <f t="shared" si="1"/>
        <v>0.16239029023060617</v>
      </c>
    </row>
    <row r="19" spans="1:19" ht="12.75">
      <c r="A19" s="31" t="s">
        <v>21</v>
      </c>
      <c r="B19" s="31">
        <v>0</v>
      </c>
      <c r="C19" s="31">
        <v>0</v>
      </c>
      <c r="D19" s="31">
        <v>0</v>
      </c>
      <c r="E19" s="72">
        <v>0.22000000000000003</v>
      </c>
      <c r="F19" s="73">
        <v>0</v>
      </c>
      <c r="G19" s="73">
        <v>34.02</v>
      </c>
      <c r="H19" s="73">
        <v>46.419999999999995</v>
      </c>
      <c r="I19" s="73">
        <v>155.30499999999995</v>
      </c>
      <c r="J19" s="73">
        <v>1854.3069999999989</v>
      </c>
      <c r="K19" s="73">
        <v>281.0210000000001</v>
      </c>
      <c r="L19" s="73">
        <v>1280.1002</v>
      </c>
      <c r="M19" s="73">
        <v>2150.8690000000006</v>
      </c>
      <c r="N19" s="73">
        <v>4.84</v>
      </c>
      <c r="O19" s="73">
        <v>4.22</v>
      </c>
      <c r="P19" s="73">
        <v>0.11</v>
      </c>
      <c r="Q19" s="73">
        <v>0</v>
      </c>
      <c r="R19" s="73">
        <f t="shared" si="0"/>
        <v>5811.4322</v>
      </c>
      <c r="S19" s="32">
        <f t="shared" si="1"/>
        <v>0.05681237262720796</v>
      </c>
    </row>
    <row r="20" spans="1:19" ht="12.75">
      <c r="A20" s="31" t="s">
        <v>22</v>
      </c>
      <c r="B20" s="31">
        <v>18</v>
      </c>
      <c r="C20" s="31">
        <v>0</v>
      </c>
      <c r="D20" s="31">
        <v>0</v>
      </c>
      <c r="E20" s="72">
        <v>0</v>
      </c>
      <c r="F20" s="73">
        <v>1.8</v>
      </c>
      <c r="G20" s="73">
        <v>1817.4299999999994</v>
      </c>
      <c r="H20" s="73">
        <v>10.549999999999999</v>
      </c>
      <c r="I20" s="73">
        <v>13.399999999999997</v>
      </c>
      <c r="J20" s="73">
        <v>115.79500000000003</v>
      </c>
      <c r="K20" s="73">
        <v>40.659</v>
      </c>
      <c r="L20" s="73">
        <v>2.9839999999999995</v>
      </c>
      <c r="M20" s="73">
        <v>3.5299999999999994</v>
      </c>
      <c r="N20" s="73">
        <v>0</v>
      </c>
      <c r="O20" s="73">
        <v>0</v>
      </c>
      <c r="P20" s="73">
        <v>0</v>
      </c>
      <c r="Q20" s="73">
        <v>0</v>
      </c>
      <c r="R20" s="73">
        <f t="shared" si="0"/>
        <v>2024.1479999999995</v>
      </c>
      <c r="S20" s="32">
        <f t="shared" si="1"/>
        <v>0.019788005171705814</v>
      </c>
    </row>
    <row r="21" spans="1:19" ht="12.75">
      <c r="A21" s="33" t="s">
        <v>23</v>
      </c>
      <c r="B21" s="33">
        <v>0</v>
      </c>
      <c r="C21" s="33">
        <v>0</v>
      </c>
      <c r="D21" s="33">
        <v>0</v>
      </c>
      <c r="E21" s="74">
        <v>0</v>
      </c>
      <c r="F21" s="74">
        <v>0</v>
      </c>
      <c r="G21" s="74">
        <v>52.99</v>
      </c>
      <c r="H21" s="74">
        <v>0.2</v>
      </c>
      <c r="I21" s="74">
        <v>0</v>
      </c>
      <c r="J21" s="74">
        <v>53.15500000000001</v>
      </c>
      <c r="K21" s="74">
        <v>0</v>
      </c>
      <c r="L21" s="74">
        <v>0</v>
      </c>
      <c r="M21" s="74">
        <v>0.11</v>
      </c>
      <c r="N21" s="74">
        <v>0</v>
      </c>
      <c r="O21" s="74">
        <v>0</v>
      </c>
      <c r="P21" s="74">
        <v>26</v>
      </c>
      <c r="Q21" s="74">
        <v>0</v>
      </c>
      <c r="R21" s="76">
        <f t="shared" si="0"/>
        <v>132.455</v>
      </c>
      <c r="S21" s="37">
        <f t="shared" si="1"/>
        <v>0.0012948757823134942</v>
      </c>
    </row>
    <row r="22" spans="1:19" ht="15">
      <c r="A22" s="56" t="s">
        <v>0</v>
      </c>
      <c r="B22" s="75">
        <f>SUM(B10:B21)</f>
        <v>22.83</v>
      </c>
      <c r="C22" s="75">
        <f>SUM(C10:C21)</f>
        <v>6.7780000000000005</v>
      </c>
      <c r="D22" s="75">
        <f>SUM(D10:D21)</f>
        <v>54.253</v>
      </c>
      <c r="E22" s="75">
        <f>SUM(E10:E21)</f>
        <v>51.49000000000001</v>
      </c>
      <c r="F22" s="75">
        <f aca="true" t="shared" si="2" ref="F22:P22">SUM(F10:F21)</f>
        <v>229.91500000000002</v>
      </c>
      <c r="G22" s="75">
        <f t="shared" si="2"/>
        <v>8837.651999999998</v>
      </c>
      <c r="H22" s="75">
        <f t="shared" si="2"/>
        <v>3460.0600000000013</v>
      </c>
      <c r="I22" s="75">
        <f t="shared" si="2"/>
        <v>4621.294999999999</v>
      </c>
      <c r="J22" s="75">
        <f t="shared" si="2"/>
        <v>23280.917899999964</v>
      </c>
      <c r="K22" s="75">
        <f>SUM(K10:K21)</f>
        <v>2386.9121999999998</v>
      </c>
      <c r="L22" s="75">
        <f t="shared" si="2"/>
        <v>16695.889400000004</v>
      </c>
      <c r="M22" s="75">
        <f t="shared" si="2"/>
        <v>41816.04820000001</v>
      </c>
      <c r="N22" s="75">
        <f>SUM(N10:N21)</f>
        <v>586.3965</v>
      </c>
      <c r="O22" s="75">
        <f t="shared" si="2"/>
        <v>182.27</v>
      </c>
      <c r="P22" s="75">
        <f t="shared" si="2"/>
        <v>35.753</v>
      </c>
      <c r="Q22" s="75">
        <f>SUM(Q10:Q21)</f>
        <v>23.205</v>
      </c>
      <c r="R22" s="75">
        <f>SUM(R10:R21)</f>
        <v>102291.66519999999</v>
      </c>
      <c r="S22" s="58">
        <f>SUM(S10:S21)</f>
        <v>1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8" t="s">
        <v>132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 t="s">
        <v>133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ht="12.75">
      <c r="Q7" s="9"/>
    </row>
    <row r="8" spans="1:19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6" t="s">
        <v>0</v>
      </c>
      <c r="S8" s="128" t="s">
        <v>34</v>
      </c>
    </row>
    <row r="9" spans="1:19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135</v>
      </c>
      <c r="L9" s="82" t="s">
        <v>7</v>
      </c>
      <c r="M9" s="82" t="s">
        <v>8</v>
      </c>
      <c r="N9" s="82" t="s">
        <v>51</v>
      </c>
      <c r="O9" s="82" t="s">
        <v>9</v>
      </c>
      <c r="P9" s="82" t="s">
        <v>10</v>
      </c>
      <c r="Q9" s="82" t="s">
        <v>11</v>
      </c>
      <c r="R9" s="133"/>
      <c r="S9" s="129"/>
    </row>
    <row r="10" spans="1:19" ht="12.75">
      <c r="A10" s="26" t="s">
        <v>12</v>
      </c>
      <c r="B10" s="26"/>
      <c r="C10" s="26">
        <v>1</v>
      </c>
      <c r="D10" s="26"/>
      <c r="E10" s="70"/>
      <c r="F10" s="71"/>
      <c r="G10" s="71">
        <v>12.6</v>
      </c>
      <c r="H10" s="71">
        <v>0.04</v>
      </c>
      <c r="I10" s="71">
        <v>0.7</v>
      </c>
      <c r="J10" s="71"/>
      <c r="K10" s="71"/>
      <c r="L10" s="71"/>
      <c r="M10" s="71">
        <v>0.01</v>
      </c>
      <c r="N10" s="71"/>
      <c r="O10" s="71">
        <v>0.7</v>
      </c>
      <c r="P10" s="71">
        <v>0.03</v>
      </c>
      <c r="Q10" s="71"/>
      <c r="R10" s="71">
        <f>SUM(B10:Q10)</f>
        <v>15.079999999999997</v>
      </c>
      <c r="S10" s="30">
        <f>+R10/$R$22</f>
        <v>0.00018834887827751397</v>
      </c>
    </row>
    <row r="11" spans="1:19" ht="12.75">
      <c r="A11" s="31" t="s">
        <v>13</v>
      </c>
      <c r="B11" s="31">
        <v>2</v>
      </c>
      <c r="C11" s="31"/>
      <c r="D11" s="31"/>
      <c r="E11" s="72">
        <v>27</v>
      </c>
      <c r="F11" s="73">
        <v>7.3</v>
      </c>
      <c r="G11" s="73">
        <v>2.54</v>
      </c>
      <c r="H11" s="73">
        <v>24.610000000000003</v>
      </c>
      <c r="I11" s="73">
        <v>3.47</v>
      </c>
      <c r="J11" s="73">
        <v>1.48</v>
      </c>
      <c r="K11" s="73"/>
      <c r="L11" s="73"/>
      <c r="M11" s="73">
        <v>0.8</v>
      </c>
      <c r="N11" s="73"/>
      <c r="O11" s="73"/>
      <c r="P11" s="73">
        <v>26.216</v>
      </c>
      <c r="Q11" s="73"/>
      <c r="R11" s="73">
        <f aca="true" t="shared" si="0" ref="R11:R21">SUM(B11:Q11)</f>
        <v>95.416</v>
      </c>
      <c r="S11" s="32">
        <f aca="true" t="shared" si="1" ref="S11:S21">+R11/$R$22</f>
        <v>0.0011917438043585727</v>
      </c>
    </row>
    <row r="12" spans="1:19" ht="12.75">
      <c r="A12" s="31" t="s">
        <v>14</v>
      </c>
      <c r="B12" s="31">
        <v>17.7</v>
      </c>
      <c r="C12" s="31"/>
      <c r="D12" s="31"/>
      <c r="E12" s="72"/>
      <c r="F12" s="73">
        <v>35.22</v>
      </c>
      <c r="G12" s="73">
        <v>6.8100000000000005</v>
      </c>
      <c r="H12" s="73">
        <v>26.32</v>
      </c>
      <c r="I12" s="73">
        <v>9.91</v>
      </c>
      <c r="J12" s="73">
        <v>25.359999999999996</v>
      </c>
      <c r="K12" s="73">
        <v>0.78</v>
      </c>
      <c r="L12" s="73">
        <v>13.772499999999999</v>
      </c>
      <c r="M12" s="73">
        <v>1.62</v>
      </c>
      <c r="N12" s="73"/>
      <c r="O12" s="73"/>
      <c r="P12" s="73">
        <v>287.40999999999997</v>
      </c>
      <c r="Q12" s="73"/>
      <c r="R12" s="73">
        <f t="shared" si="0"/>
        <v>424.9025</v>
      </c>
      <c r="S12" s="32">
        <f t="shared" si="1"/>
        <v>0.005307023159967599</v>
      </c>
    </row>
    <row r="13" spans="1:19" ht="12.75">
      <c r="A13" s="31" t="s">
        <v>15</v>
      </c>
      <c r="B13" s="31"/>
      <c r="C13" s="31"/>
      <c r="D13" s="31"/>
      <c r="E13" s="72">
        <v>0.5</v>
      </c>
      <c r="F13" s="73">
        <v>31.37</v>
      </c>
      <c r="G13" s="73">
        <v>23.16</v>
      </c>
      <c r="H13" s="73">
        <v>33.860000000000014</v>
      </c>
      <c r="I13" s="73">
        <v>6.79</v>
      </c>
      <c r="J13" s="73">
        <v>18.298000000000002</v>
      </c>
      <c r="K13" s="73">
        <v>2.8200000000000003</v>
      </c>
      <c r="L13" s="73">
        <v>28.320999999999987</v>
      </c>
      <c r="M13" s="73">
        <v>0.86</v>
      </c>
      <c r="N13" s="73"/>
      <c r="O13" s="73">
        <v>1.11</v>
      </c>
      <c r="P13" s="73">
        <v>41.01</v>
      </c>
      <c r="Q13" s="73">
        <v>1.3900000000000001</v>
      </c>
      <c r="R13" s="73">
        <f t="shared" si="0"/>
        <v>189.48900000000003</v>
      </c>
      <c r="S13" s="32">
        <f t="shared" si="1"/>
        <v>0.0023667135673692214</v>
      </c>
    </row>
    <row r="14" spans="1:19" ht="12.75">
      <c r="A14" s="31" t="s">
        <v>16</v>
      </c>
      <c r="B14" s="31">
        <v>0.17</v>
      </c>
      <c r="C14" s="31">
        <v>0.038</v>
      </c>
      <c r="D14" s="31"/>
      <c r="E14" s="72">
        <v>0.01</v>
      </c>
      <c r="F14" s="73">
        <v>88.92</v>
      </c>
      <c r="G14" s="73">
        <v>588.9700000000001</v>
      </c>
      <c r="H14" s="73">
        <v>436.4300000000001</v>
      </c>
      <c r="I14" s="73">
        <v>392.02000000000004</v>
      </c>
      <c r="J14" s="73">
        <v>19.874999999999996</v>
      </c>
      <c r="K14" s="73">
        <v>12.53</v>
      </c>
      <c r="L14" s="73">
        <v>20.503</v>
      </c>
      <c r="M14" s="73">
        <v>57.210999999999984</v>
      </c>
      <c r="N14" s="73">
        <v>4.869999999999999</v>
      </c>
      <c r="O14" s="73">
        <v>15.19</v>
      </c>
      <c r="P14" s="73">
        <v>0.01</v>
      </c>
      <c r="Q14" s="73">
        <v>0.15</v>
      </c>
      <c r="R14" s="73">
        <f t="shared" si="0"/>
        <v>1636.8970000000002</v>
      </c>
      <c r="S14" s="32">
        <f t="shared" si="1"/>
        <v>0.02044480860781352</v>
      </c>
    </row>
    <row r="15" spans="1:19" ht="12.75">
      <c r="A15" s="31" t="s">
        <v>17</v>
      </c>
      <c r="B15" s="31"/>
      <c r="C15" s="31"/>
      <c r="D15" s="31"/>
      <c r="E15" s="72">
        <v>1.5</v>
      </c>
      <c r="F15" s="73">
        <v>8.34</v>
      </c>
      <c r="G15" s="73">
        <v>299.67</v>
      </c>
      <c r="H15" s="73">
        <v>951.2749999999996</v>
      </c>
      <c r="I15" s="73">
        <v>184.42000000000004</v>
      </c>
      <c r="J15" s="73">
        <v>193.42800000000003</v>
      </c>
      <c r="K15" s="73">
        <v>42.373000000000005</v>
      </c>
      <c r="L15" s="73">
        <v>374.77939999999967</v>
      </c>
      <c r="M15" s="73">
        <v>302.6699999999999</v>
      </c>
      <c r="N15" s="73">
        <v>2.67</v>
      </c>
      <c r="O15" s="73">
        <v>22.919600000000006</v>
      </c>
      <c r="P15" s="73">
        <v>0.094</v>
      </c>
      <c r="Q15" s="73">
        <v>5.029999999999999</v>
      </c>
      <c r="R15" s="73">
        <f>SUM(B15:Q15)</f>
        <v>2389.1690000000003</v>
      </c>
      <c r="S15" s="32">
        <f t="shared" si="1"/>
        <v>0.029840669838555035</v>
      </c>
    </row>
    <row r="16" spans="1:19" ht="12.75">
      <c r="A16" s="31" t="s">
        <v>18</v>
      </c>
      <c r="B16" s="31">
        <v>2.34</v>
      </c>
      <c r="C16" s="31"/>
      <c r="D16" s="31"/>
      <c r="E16" s="72">
        <v>10.39</v>
      </c>
      <c r="F16" s="73">
        <v>41.84</v>
      </c>
      <c r="G16" s="73">
        <v>2933.170000000004</v>
      </c>
      <c r="H16" s="73">
        <v>446.0199999999996</v>
      </c>
      <c r="I16" s="73">
        <v>1282.0789999999997</v>
      </c>
      <c r="J16" s="73">
        <v>1104.5809999999994</v>
      </c>
      <c r="K16" s="73">
        <v>805.1539999999997</v>
      </c>
      <c r="L16" s="73">
        <v>1563.6567999999972</v>
      </c>
      <c r="M16" s="73">
        <v>1307.965999999999</v>
      </c>
      <c r="N16" s="73">
        <v>8.929999999999998</v>
      </c>
      <c r="O16" s="73">
        <v>17.949999999999996</v>
      </c>
      <c r="P16" s="73">
        <v>1.184</v>
      </c>
      <c r="Q16" s="73">
        <v>48.369</v>
      </c>
      <c r="R16" s="73">
        <f t="shared" si="0"/>
        <v>9573.629799999999</v>
      </c>
      <c r="S16" s="32">
        <f t="shared" si="1"/>
        <v>0.11957443195452126</v>
      </c>
    </row>
    <row r="17" spans="1:19" ht="12.75">
      <c r="A17" s="31" t="s">
        <v>19</v>
      </c>
      <c r="B17" s="31"/>
      <c r="C17" s="31"/>
      <c r="D17" s="31"/>
      <c r="E17" s="72">
        <v>0.8</v>
      </c>
      <c r="F17" s="73">
        <v>12.76</v>
      </c>
      <c r="G17" s="73">
        <v>276.09999999999997</v>
      </c>
      <c r="H17" s="73">
        <v>775.366</v>
      </c>
      <c r="I17" s="73">
        <v>1515.1190000000001</v>
      </c>
      <c r="J17" s="73">
        <v>3126.1600000000017</v>
      </c>
      <c r="K17" s="73">
        <v>1017.4259999999999</v>
      </c>
      <c r="L17" s="73">
        <v>7552.040400000027</v>
      </c>
      <c r="M17" s="73">
        <v>19290.262499999968</v>
      </c>
      <c r="N17" s="73">
        <v>424.12</v>
      </c>
      <c r="O17" s="73">
        <v>1178.3249999999996</v>
      </c>
      <c r="P17" s="73">
        <v>15356.848000000002</v>
      </c>
      <c r="Q17" s="73">
        <v>0.36100000000000004</v>
      </c>
      <c r="R17" s="73">
        <f t="shared" si="0"/>
        <v>50525.6879</v>
      </c>
      <c r="S17" s="32">
        <f t="shared" si="1"/>
        <v>0.6310647639366553</v>
      </c>
    </row>
    <row r="18" spans="1:19" ht="12.75">
      <c r="A18" s="31" t="s">
        <v>20</v>
      </c>
      <c r="B18" s="31">
        <v>1.05</v>
      </c>
      <c r="C18" s="31"/>
      <c r="D18" s="31"/>
      <c r="E18" s="72">
        <v>0.355</v>
      </c>
      <c r="F18" s="73">
        <v>40.440000000000005</v>
      </c>
      <c r="G18" s="73">
        <v>75.22000000000003</v>
      </c>
      <c r="H18" s="73">
        <v>57.10000000000001</v>
      </c>
      <c r="I18" s="73">
        <v>1672.3840000000002</v>
      </c>
      <c r="J18" s="73">
        <v>2433.9750000000004</v>
      </c>
      <c r="K18" s="73">
        <v>1253.012</v>
      </c>
      <c r="L18" s="73">
        <v>479.94449999999966</v>
      </c>
      <c r="M18" s="73">
        <v>6112.717000000005</v>
      </c>
      <c r="N18" s="73">
        <v>100.47999999999999</v>
      </c>
      <c r="O18" s="73">
        <v>29.099999999999998</v>
      </c>
      <c r="P18" s="73">
        <v>0.148</v>
      </c>
      <c r="Q18" s="73">
        <v>0.15</v>
      </c>
      <c r="R18" s="73">
        <f t="shared" si="0"/>
        <v>12256.075500000004</v>
      </c>
      <c r="S18" s="32">
        <f t="shared" si="1"/>
        <v>0.1530781215191991</v>
      </c>
    </row>
    <row r="19" spans="1:19" ht="12.75">
      <c r="A19" s="31" t="s">
        <v>21</v>
      </c>
      <c r="B19" s="31"/>
      <c r="C19" s="31"/>
      <c r="D19" s="31"/>
      <c r="E19" s="72">
        <v>0.095</v>
      </c>
      <c r="F19" s="73">
        <v>9.100000000000001</v>
      </c>
      <c r="G19" s="73">
        <v>45.67</v>
      </c>
      <c r="H19" s="73">
        <v>10.889999999999999</v>
      </c>
      <c r="I19" s="73">
        <v>71.53649999999998</v>
      </c>
      <c r="J19" s="73">
        <v>327.8160000000001</v>
      </c>
      <c r="K19" s="73">
        <v>939.5758000000003</v>
      </c>
      <c r="L19" s="73">
        <v>409.2530000000001</v>
      </c>
      <c r="M19" s="73">
        <v>865.3000000000001</v>
      </c>
      <c r="N19" s="73">
        <v>7.9</v>
      </c>
      <c r="O19" s="73">
        <v>5.92</v>
      </c>
      <c r="P19" s="73">
        <v>0.01</v>
      </c>
      <c r="Q19" s="73"/>
      <c r="R19" s="73">
        <f t="shared" si="0"/>
        <v>2693.066300000001</v>
      </c>
      <c r="S19" s="32">
        <f t="shared" si="1"/>
        <v>0.03363634063209384</v>
      </c>
    </row>
    <row r="20" spans="1:19" ht="12.75">
      <c r="A20" s="31" t="s">
        <v>22</v>
      </c>
      <c r="B20" s="31"/>
      <c r="C20" s="31"/>
      <c r="D20" s="31"/>
      <c r="E20" s="72">
        <v>0.06</v>
      </c>
      <c r="F20" s="73"/>
      <c r="G20" s="73">
        <v>113.75999999999995</v>
      </c>
      <c r="H20" s="73">
        <v>22.08</v>
      </c>
      <c r="I20" s="73">
        <v>7.874999999999998</v>
      </c>
      <c r="J20" s="73">
        <v>46.529999999999994</v>
      </c>
      <c r="K20" s="73">
        <v>3.2099999999999995</v>
      </c>
      <c r="L20" s="73">
        <v>35.41</v>
      </c>
      <c r="M20" s="73">
        <v>2.16</v>
      </c>
      <c r="N20" s="73"/>
      <c r="O20" s="73"/>
      <c r="P20" s="73"/>
      <c r="Q20" s="73"/>
      <c r="R20" s="73">
        <f t="shared" si="0"/>
        <v>231.08499999999995</v>
      </c>
      <c r="S20" s="32">
        <f t="shared" si="1"/>
        <v>0.0028862467199442516</v>
      </c>
    </row>
    <row r="21" spans="1:19" ht="12.75">
      <c r="A21" s="33" t="s">
        <v>23</v>
      </c>
      <c r="B21" s="33">
        <v>1.5</v>
      </c>
      <c r="C21" s="33"/>
      <c r="D21" s="33"/>
      <c r="E21" s="74">
        <v>12</v>
      </c>
      <c r="F21" s="74"/>
      <c r="G21" s="74">
        <v>19.57</v>
      </c>
      <c r="H21" s="74">
        <v>0.11</v>
      </c>
      <c r="I21" s="74"/>
      <c r="J21" s="74"/>
      <c r="K21" s="74"/>
      <c r="L21" s="74"/>
      <c r="M21" s="74">
        <v>0.51</v>
      </c>
      <c r="N21" s="74"/>
      <c r="O21" s="74"/>
      <c r="P21" s="74"/>
      <c r="Q21" s="74"/>
      <c r="R21" s="76">
        <f t="shared" si="0"/>
        <v>33.69</v>
      </c>
      <c r="S21" s="37">
        <f t="shared" si="1"/>
        <v>0.0004207873812446583</v>
      </c>
    </row>
    <row r="22" spans="1:19" ht="15">
      <c r="A22" s="56" t="s">
        <v>0</v>
      </c>
      <c r="B22" s="75">
        <f>SUM(B10:B21)</f>
        <v>24.76</v>
      </c>
      <c r="C22" s="75">
        <f>SUM(C10:C21)</f>
        <v>1.038</v>
      </c>
      <c r="D22" s="75">
        <f>SUM(D10:D21)</f>
        <v>0</v>
      </c>
      <c r="E22" s="75">
        <f>SUM(E10:E21)</f>
        <v>52.71</v>
      </c>
      <c r="F22" s="75">
        <f aca="true" t="shared" si="2" ref="F22:P22">SUM(F10:F21)</f>
        <v>275.29</v>
      </c>
      <c r="G22" s="75">
        <f t="shared" si="2"/>
        <v>4397.240000000005</v>
      </c>
      <c r="H22" s="75">
        <f t="shared" si="2"/>
        <v>2784.100999999999</v>
      </c>
      <c r="I22" s="75">
        <f t="shared" si="2"/>
        <v>5146.3035</v>
      </c>
      <c r="J22" s="75">
        <f t="shared" si="2"/>
        <v>7297.503000000001</v>
      </c>
      <c r="K22" s="75">
        <f>SUM(K10:K21)</f>
        <v>4076.8808</v>
      </c>
      <c r="L22" s="75">
        <f t="shared" si="2"/>
        <v>10477.680600000023</v>
      </c>
      <c r="M22" s="75">
        <f t="shared" si="2"/>
        <v>27942.08649999997</v>
      </c>
      <c r="N22" s="75">
        <f>SUM(N10:N21)</f>
        <v>548.97</v>
      </c>
      <c r="O22" s="75">
        <f t="shared" si="2"/>
        <v>1271.2145999999996</v>
      </c>
      <c r="P22" s="75">
        <f t="shared" si="2"/>
        <v>15712.960000000001</v>
      </c>
      <c r="Q22" s="75">
        <f>SUM(Q10:Q21)</f>
        <v>55.449999999999996</v>
      </c>
      <c r="R22" s="75">
        <f>SUM(R10:R21)</f>
        <v>80064.18800000001</v>
      </c>
      <c r="S22" s="58">
        <f>SUM(S10:S21)</f>
        <v>0.9999999999999998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S25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8" t="s">
        <v>129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.75">
      <c r="A6" s="125" t="s">
        <v>131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ht="12.75">
      <c r="P7" s="9"/>
    </row>
    <row r="8" spans="1:18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126" t="s">
        <v>0</v>
      </c>
      <c r="R8" s="128" t="s">
        <v>34</v>
      </c>
    </row>
    <row r="9" spans="1:18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7</v>
      </c>
      <c r="L9" s="82" t="s">
        <v>8</v>
      </c>
      <c r="M9" s="82" t="s">
        <v>51</v>
      </c>
      <c r="N9" s="82" t="s">
        <v>9</v>
      </c>
      <c r="O9" s="82" t="s">
        <v>10</v>
      </c>
      <c r="P9" s="82" t="s">
        <v>11</v>
      </c>
      <c r="Q9" s="133"/>
      <c r="R9" s="129"/>
    </row>
    <row r="10" spans="1:18" ht="12.75">
      <c r="A10" s="26" t="s">
        <v>12</v>
      </c>
      <c r="B10" s="26"/>
      <c r="C10" s="26"/>
      <c r="D10" s="26"/>
      <c r="E10" s="70"/>
      <c r="F10" s="71"/>
      <c r="G10" s="71">
        <v>67.9</v>
      </c>
      <c r="H10" s="71">
        <v>0.5</v>
      </c>
      <c r="I10" s="71">
        <v>40.2</v>
      </c>
      <c r="J10" s="71"/>
      <c r="K10" s="71">
        <v>0.01</v>
      </c>
      <c r="L10" s="71">
        <v>0.01</v>
      </c>
      <c r="M10" s="71"/>
      <c r="N10" s="71"/>
      <c r="O10" s="71"/>
      <c r="P10" s="71"/>
      <c r="Q10" s="71">
        <f>SUM(B10:P10)</f>
        <v>108.62000000000002</v>
      </c>
      <c r="R10" s="30">
        <f>+Q10/$Q$22</f>
        <v>0.002746118972527679</v>
      </c>
    </row>
    <row r="11" spans="1:18" ht="12.75">
      <c r="A11" s="31" t="s">
        <v>13</v>
      </c>
      <c r="B11" s="31"/>
      <c r="C11" s="31"/>
      <c r="D11" s="31"/>
      <c r="E11" s="72"/>
      <c r="F11" s="73"/>
      <c r="G11" s="73">
        <v>85.06</v>
      </c>
      <c r="H11" s="73"/>
      <c r="I11" s="73"/>
      <c r="J11" s="73"/>
      <c r="K11" s="73">
        <v>0.003</v>
      </c>
      <c r="L11" s="73">
        <v>0.01</v>
      </c>
      <c r="M11" s="73"/>
      <c r="N11" s="73"/>
      <c r="O11" s="73"/>
      <c r="P11" s="73"/>
      <c r="Q11" s="73">
        <f aca="true" t="shared" si="0" ref="Q11:Q21">SUM(B11:P11)</f>
        <v>85.07300000000001</v>
      </c>
      <c r="R11" s="32">
        <f aca="true" t="shared" si="1" ref="R11:R21">+Q11/$Q$22</f>
        <v>0.0021508062911972676</v>
      </c>
    </row>
    <row r="12" spans="1:18" ht="12.75">
      <c r="A12" s="31" t="s">
        <v>14</v>
      </c>
      <c r="B12" s="31"/>
      <c r="C12" s="31"/>
      <c r="D12" s="31"/>
      <c r="E12" s="72">
        <v>1.3</v>
      </c>
      <c r="F12" s="73"/>
      <c r="G12" s="73">
        <v>853.2500000000002</v>
      </c>
      <c r="H12" s="73">
        <v>0.25</v>
      </c>
      <c r="I12" s="73">
        <v>0.05</v>
      </c>
      <c r="J12" s="73">
        <v>6.35</v>
      </c>
      <c r="K12" s="73">
        <v>0.08499999999999999</v>
      </c>
      <c r="L12" s="73">
        <v>0.37</v>
      </c>
      <c r="M12" s="73"/>
      <c r="N12" s="73">
        <v>0.25</v>
      </c>
      <c r="O12" s="73"/>
      <c r="P12" s="73">
        <v>0.016</v>
      </c>
      <c r="Q12" s="73">
        <f t="shared" si="0"/>
        <v>861.9210000000002</v>
      </c>
      <c r="R12" s="32">
        <f t="shared" si="1"/>
        <v>0.021790992551279965</v>
      </c>
    </row>
    <row r="13" spans="1:18" ht="12.75">
      <c r="A13" s="31" t="s">
        <v>15</v>
      </c>
      <c r="B13" s="31"/>
      <c r="C13" s="31"/>
      <c r="D13" s="31"/>
      <c r="E13" s="72"/>
      <c r="F13" s="73">
        <v>10.5</v>
      </c>
      <c r="G13" s="73">
        <v>8.219999999999999</v>
      </c>
      <c r="H13" s="73">
        <v>281.07</v>
      </c>
      <c r="I13" s="73">
        <v>1.93</v>
      </c>
      <c r="J13" s="73">
        <v>4.666</v>
      </c>
      <c r="K13" s="73">
        <v>33.334</v>
      </c>
      <c r="L13" s="73">
        <v>14.989999999999998</v>
      </c>
      <c r="M13" s="73"/>
      <c r="N13" s="73"/>
      <c r="O13" s="73">
        <v>28.2</v>
      </c>
      <c r="P13" s="73"/>
      <c r="Q13" s="73">
        <f t="shared" si="0"/>
        <v>382.90999999999997</v>
      </c>
      <c r="R13" s="32">
        <f t="shared" si="1"/>
        <v>0.009680688784483275</v>
      </c>
    </row>
    <row r="14" spans="1:18" ht="12.75">
      <c r="A14" s="31" t="s">
        <v>16</v>
      </c>
      <c r="B14" s="31">
        <v>0.08</v>
      </c>
      <c r="C14" s="31"/>
      <c r="D14" s="31"/>
      <c r="E14" s="72">
        <v>5.2330000000000005</v>
      </c>
      <c r="F14" s="73">
        <v>241.73999999999998</v>
      </c>
      <c r="G14" s="73">
        <v>313.08</v>
      </c>
      <c r="H14" s="73">
        <v>1180.37</v>
      </c>
      <c r="I14" s="73">
        <v>112.89999999999999</v>
      </c>
      <c r="J14" s="73">
        <v>54.40449999999999</v>
      </c>
      <c r="K14" s="73">
        <v>143.31740000000002</v>
      </c>
      <c r="L14" s="73">
        <v>74.41000000000003</v>
      </c>
      <c r="M14" s="73">
        <v>5.649999999999999</v>
      </c>
      <c r="N14" s="73">
        <v>171.04999999999998</v>
      </c>
      <c r="O14" s="73">
        <v>7</v>
      </c>
      <c r="P14" s="73">
        <v>0.3</v>
      </c>
      <c r="Q14" s="73">
        <f t="shared" si="0"/>
        <v>2309.5349</v>
      </c>
      <c r="R14" s="32">
        <f t="shared" si="1"/>
        <v>0.058389409009434866</v>
      </c>
    </row>
    <row r="15" spans="1:18" ht="12.75">
      <c r="A15" s="31" t="s">
        <v>17</v>
      </c>
      <c r="B15" s="31">
        <v>2.5</v>
      </c>
      <c r="C15" s="31"/>
      <c r="D15" s="31"/>
      <c r="E15" s="72">
        <v>7.011</v>
      </c>
      <c r="F15" s="73">
        <v>109.27000000000001</v>
      </c>
      <c r="G15" s="73">
        <v>1058.9500000000007</v>
      </c>
      <c r="H15" s="73">
        <v>1817.1699999999987</v>
      </c>
      <c r="I15" s="73">
        <v>928.2939999999999</v>
      </c>
      <c r="J15" s="73">
        <v>312.88199999999995</v>
      </c>
      <c r="K15" s="73">
        <v>556.8918999999989</v>
      </c>
      <c r="L15" s="73">
        <v>196.2656999999999</v>
      </c>
      <c r="M15" s="73">
        <v>5.2105</v>
      </c>
      <c r="N15" s="73">
        <v>32.321</v>
      </c>
      <c r="O15" s="73">
        <v>9.205</v>
      </c>
      <c r="P15" s="73">
        <v>0.106</v>
      </c>
      <c r="Q15" s="73">
        <f>SUM(B15:P15)</f>
        <v>5036.077099999998</v>
      </c>
      <c r="R15" s="32">
        <f t="shared" si="1"/>
        <v>0.12732155101659146</v>
      </c>
    </row>
    <row r="16" spans="1:18" ht="12.75">
      <c r="A16" s="31" t="s">
        <v>18</v>
      </c>
      <c r="B16" s="31"/>
      <c r="C16" s="31"/>
      <c r="D16" s="31"/>
      <c r="E16" s="72">
        <v>20</v>
      </c>
      <c r="F16" s="73">
        <v>67.43</v>
      </c>
      <c r="G16" s="73">
        <v>965.9599999999996</v>
      </c>
      <c r="H16" s="73">
        <v>1314.5100000000002</v>
      </c>
      <c r="I16" s="73">
        <v>316.30800000000005</v>
      </c>
      <c r="J16" s="73">
        <v>745.5323999999999</v>
      </c>
      <c r="K16" s="73">
        <v>2246.8402999999967</v>
      </c>
      <c r="L16" s="73">
        <v>7315.016100000004</v>
      </c>
      <c r="M16" s="73">
        <v>354.38500000000005</v>
      </c>
      <c r="N16" s="73">
        <v>362.97090000000003</v>
      </c>
      <c r="O16" s="73">
        <v>4.968</v>
      </c>
      <c r="P16" s="73">
        <v>101.014</v>
      </c>
      <c r="Q16" s="73">
        <f t="shared" si="0"/>
        <v>13814.934700000002</v>
      </c>
      <c r="R16" s="32">
        <f t="shared" si="1"/>
        <v>0.34926766971000717</v>
      </c>
    </row>
    <row r="17" spans="1:18" ht="12.75">
      <c r="A17" s="31" t="s">
        <v>19</v>
      </c>
      <c r="B17" s="31">
        <v>0.75</v>
      </c>
      <c r="C17" s="31"/>
      <c r="D17" s="31"/>
      <c r="E17" s="72">
        <v>22.549999999999997</v>
      </c>
      <c r="F17" s="73">
        <v>646.5500000000001</v>
      </c>
      <c r="G17" s="73">
        <v>1331.679999999999</v>
      </c>
      <c r="H17" s="73">
        <v>491.7900000000001</v>
      </c>
      <c r="I17" s="73">
        <v>198.93000000000004</v>
      </c>
      <c r="J17" s="73">
        <v>882.6650000000002</v>
      </c>
      <c r="K17" s="73">
        <v>1892.451899999998</v>
      </c>
      <c r="L17" s="73">
        <v>4696.481000000002</v>
      </c>
      <c r="M17" s="73">
        <v>38.144999999999996</v>
      </c>
      <c r="N17" s="73">
        <v>41.419999999999995</v>
      </c>
      <c r="O17" s="73">
        <v>3.0469999999999997</v>
      </c>
      <c r="P17" s="73">
        <v>0.02</v>
      </c>
      <c r="Q17" s="73">
        <f t="shared" si="0"/>
        <v>10246.4799</v>
      </c>
      <c r="R17" s="32">
        <f t="shared" si="1"/>
        <v>0.259050385334317</v>
      </c>
    </row>
    <row r="18" spans="1:18" ht="12.75">
      <c r="A18" s="31" t="s">
        <v>20</v>
      </c>
      <c r="B18" s="31"/>
      <c r="C18" s="31"/>
      <c r="D18" s="31"/>
      <c r="E18" s="72">
        <v>0.6100000000000001</v>
      </c>
      <c r="F18" s="73">
        <v>37.779999999999994</v>
      </c>
      <c r="G18" s="73">
        <v>847.0200000000002</v>
      </c>
      <c r="H18" s="73">
        <v>547.3599999999999</v>
      </c>
      <c r="I18" s="73">
        <v>581.5250000000001</v>
      </c>
      <c r="J18" s="73">
        <v>613.9290999999997</v>
      </c>
      <c r="K18" s="73">
        <v>1771.4430999999993</v>
      </c>
      <c r="L18" s="73">
        <v>1547.1799999999996</v>
      </c>
      <c r="M18" s="73">
        <v>24.395999999999997</v>
      </c>
      <c r="N18" s="73">
        <v>23.32</v>
      </c>
      <c r="O18" s="73">
        <v>2.36</v>
      </c>
      <c r="P18" s="73">
        <v>0.02</v>
      </c>
      <c r="Q18" s="73">
        <f t="shared" si="0"/>
        <v>5996.943199999998</v>
      </c>
      <c r="R18" s="32">
        <f t="shared" si="1"/>
        <v>0.1516140627756476</v>
      </c>
    </row>
    <row r="19" spans="1:18" ht="12.75">
      <c r="A19" s="31" t="s">
        <v>21</v>
      </c>
      <c r="B19" s="31"/>
      <c r="C19" s="31"/>
      <c r="D19" s="31"/>
      <c r="E19" s="72">
        <v>5</v>
      </c>
      <c r="F19" s="73">
        <v>1.6600000000000001</v>
      </c>
      <c r="G19" s="73">
        <v>106.61999999999996</v>
      </c>
      <c r="H19" s="73">
        <v>21.830000000000002</v>
      </c>
      <c r="I19" s="73">
        <v>65.00300000000001</v>
      </c>
      <c r="J19" s="73">
        <v>103.04090000000001</v>
      </c>
      <c r="K19" s="73">
        <v>83.97740000000002</v>
      </c>
      <c r="L19" s="73">
        <v>31.725</v>
      </c>
      <c r="M19" s="73">
        <v>5.160000000000001</v>
      </c>
      <c r="N19" s="73">
        <v>0.25</v>
      </c>
      <c r="O19" s="73">
        <v>0.3</v>
      </c>
      <c r="P19" s="73">
        <v>0.003</v>
      </c>
      <c r="Q19" s="73">
        <f t="shared" si="0"/>
        <v>424.56930000000006</v>
      </c>
      <c r="R19" s="32">
        <f t="shared" si="1"/>
        <v>0.010733914655521965</v>
      </c>
    </row>
    <row r="20" spans="1:18" ht="12.75">
      <c r="A20" s="31" t="s">
        <v>22</v>
      </c>
      <c r="B20" s="31"/>
      <c r="C20" s="31"/>
      <c r="D20" s="31"/>
      <c r="E20" s="72"/>
      <c r="F20" s="73"/>
      <c r="G20" s="73">
        <v>39.05000000000002</v>
      </c>
      <c r="H20" s="73">
        <v>85.65</v>
      </c>
      <c r="I20" s="73">
        <v>21.6</v>
      </c>
      <c r="J20" s="73">
        <v>84.3</v>
      </c>
      <c r="K20" s="73">
        <v>0.057</v>
      </c>
      <c r="L20" s="73"/>
      <c r="M20" s="73"/>
      <c r="N20" s="73"/>
      <c r="O20" s="73"/>
      <c r="P20" s="73"/>
      <c r="Q20" s="73">
        <f t="shared" si="0"/>
        <v>230.657</v>
      </c>
      <c r="R20" s="32">
        <f t="shared" si="1"/>
        <v>0.005831445073157032</v>
      </c>
    </row>
    <row r="21" spans="1:18" ht="12.75">
      <c r="A21" s="33" t="s">
        <v>23</v>
      </c>
      <c r="B21" s="33"/>
      <c r="C21" s="33">
        <v>1</v>
      </c>
      <c r="D21" s="33"/>
      <c r="E21" s="74"/>
      <c r="F21" s="74">
        <v>1.5</v>
      </c>
      <c r="G21" s="74">
        <v>39.18</v>
      </c>
      <c r="H21" s="74">
        <v>13.1</v>
      </c>
      <c r="I21" s="74">
        <v>1.5</v>
      </c>
      <c r="J21" s="74"/>
      <c r="K21" s="74">
        <v>0.0036</v>
      </c>
      <c r="L21" s="74"/>
      <c r="M21" s="74"/>
      <c r="N21" s="74"/>
      <c r="O21" s="74"/>
      <c r="P21" s="74"/>
      <c r="Q21" s="76">
        <f t="shared" si="0"/>
        <v>56.2836</v>
      </c>
      <c r="R21" s="37">
        <f t="shared" si="1"/>
        <v>0.0014229558258346423</v>
      </c>
    </row>
    <row r="22" spans="1:18" ht="15">
      <c r="A22" s="56" t="s">
        <v>0</v>
      </c>
      <c r="B22" s="75">
        <f>SUM(B10:B21)</f>
        <v>3.33</v>
      </c>
      <c r="C22" s="75">
        <f>SUM(C10:C21)</f>
        <v>1</v>
      </c>
      <c r="D22" s="75">
        <f>SUM(D10:D21)</f>
        <v>0</v>
      </c>
      <c r="E22" s="75">
        <f>SUM(E10:E21)</f>
        <v>61.70399999999999</v>
      </c>
      <c r="F22" s="75">
        <f aca="true" t="shared" si="2" ref="F22:O22">SUM(F10:F21)</f>
        <v>1116.43</v>
      </c>
      <c r="G22" s="75">
        <f t="shared" si="2"/>
        <v>5715.97</v>
      </c>
      <c r="H22" s="75">
        <f t="shared" si="2"/>
        <v>5753.5999999999985</v>
      </c>
      <c r="I22" s="75">
        <f t="shared" si="2"/>
        <v>2268.24</v>
      </c>
      <c r="J22" s="75">
        <f t="shared" si="2"/>
        <v>2807.7699</v>
      </c>
      <c r="K22" s="75">
        <f t="shared" si="2"/>
        <v>6728.414599999993</v>
      </c>
      <c r="L22" s="75">
        <f t="shared" si="2"/>
        <v>13876.457800000006</v>
      </c>
      <c r="M22" s="75">
        <f>SUM(M10:M21)</f>
        <v>432.94650000000007</v>
      </c>
      <c r="N22" s="75">
        <f t="shared" si="2"/>
        <v>631.5819</v>
      </c>
      <c r="O22" s="75">
        <f t="shared" si="2"/>
        <v>55.08</v>
      </c>
      <c r="P22" s="75">
        <f>SUM(P10:P21)</f>
        <v>101.47899999999998</v>
      </c>
      <c r="Q22" s="75">
        <f>SUM(Q10:Q21)</f>
        <v>39554.0037</v>
      </c>
      <c r="R22" s="58">
        <f>SUM(R10:R21)</f>
        <v>0.9999999999999999</v>
      </c>
    </row>
  </sheetData>
  <sheetProtection/>
  <mergeCells count="6">
    <mergeCell ref="A5:R5"/>
    <mergeCell ref="A6:R6"/>
    <mergeCell ref="A8:A9"/>
    <mergeCell ref="B8:P8"/>
    <mergeCell ref="Q8:Q9"/>
    <mergeCell ref="R8:R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18" t="s">
        <v>25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8" t="s">
        <v>119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8" t="s">
        <v>123</v>
      </c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.75">
      <c r="A6" s="125" t="s">
        <v>128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ht="12.75">
      <c r="P7" s="9"/>
    </row>
    <row r="8" spans="1:18" ht="15">
      <c r="A8" s="122" t="s">
        <v>24</v>
      </c>
      <c r="B8" s="130" t="s">
        <v>80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126" t="s">
        <v>0</v>
      </c>
      <c r="R8" s="128" t="s">
        <v>34</v>
      </c>
    </row>
    <row r="9" spans="1:18" ht="15">
      <c r="A9" s="123"/>
      <c r="B9" s="81" t="s">
        <v>125</v>
      </c>
      <c r="C9" s="81" t="s">
        <v>126</v>
      </c>
      <c r="D9" s="81" t="s">
        <v>127</v>
      </c>
      <c r="E9" s="82" t="s">
        <v>1</v>
      </c>
      <c r="F9" s="82" t="s">
        <v>2</v>
      </c>
      <c r="G9" s="82" t="s">
        <v>3</v>
      </c>
      <c r="H9" s="82" t="s">
        <v>4</v>
      </c>
      <c r="I9" s="82" t="s">
        <v>5</v>
      </c>
      <c r="J9" s="82" t="s">
        <v>6</v>
      </c>
      <c r="K9" s="82" t="s">
        <v>7</v>
      </c>
      <c r="L9" s="82" t="s">
        <v>8</v>
      </c>
      <c r="M9" s="82" t="s">
        <v>51</v>
      </c>
      <c r="N9" s="82" t="s">
        <v>9</v>
      </c>
      <c r="O9" s="82" t="s">
        <v>10</v>
      </c>
      <c r="P9" s="82" t="s">
        <v>11</v>
      </c>
      <c r="Q9" s="133"/>
      <c r="R9" s="129"/>
    </row>
    <row r="10" spans="1:18" ht="12.75">
      <c r="A10" s="26" t="s">
        <v>12</v>
      </c>
      <c r="B10" s="26">
        <v>0</v>
      </c>
      <c r="C10" s="26">
        <v>0</v>
      </c>
      <c r="D10" s="26">
        <v>0</v>
      </c>
      <c r="E10" s="70">
        <v>0.30000000000000004</v>
      </c>
      <c r="F10" s="71">
        <v>0</v>
      </c>
      <c r="G10" s="71">
        <v>10</v>
      </c>
      <c r="H10" s="71">
        <v>1.85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1.01</v>
      </c>
      <c r="P10" s="71">
        <v>0</v>
      </c>
      <c r="Q10" s="71">
        <f>SUM(B10:P10)</f>
        <v>13.16</v>
      </c>
      <c r="R10" s="30">
        <f>+Q10/$Q$22</f>
        <v>2.30797266593331E-05</v>
      </c>
    </row>
    <row r="11" spans="1:18" ht="12.75">
      <c r="A11" s="31" t="s">
        <v>13</v>
      </c>
      <c r="B11" s="31">
        <v>0</v>
      </c>
      <c r="C11" s="31">
        <v>0</v>
      </c>
      <c r="D11" s="31">
        <v>0</v>
      </c>
      <c r="E11" s="72">
        <v>0.18</v>
      </c>
      <c r="F11" s="73">
        <v>30</v>
      </c>
      <c r="G11" s="73">
        <v>21.399999999999995</v>
      </c>
      <c r="H11" s="73">
        <v>0</v>
      </c>
      <c r="I11" s="73">
        <v>0</v>
      </c>
      <c r="J11" s="73">
        <v>2.01</v>
      </c>
      <c r="K11" s="73">
        <v>0.4384</v>
      </c>
      <c r="L11" s="73">
        <v>0</v>
      </c>
      <c r="M11" s="73">
        <v>0</v>
      </c>
      <c r="N11" s="73">
        <v>0</v>
      </c>
      <c r="O11" s="73">
        <v>0</v>
      </c>
      <c r="P11" s="73">
        <v>6.2</v>
      </c>
      <c r="Q11" s="73">
        <f aca="true" t="shared" si="0" ref="Q11:Q21">SUM(B11:P11)</f>
        <v>60.2284</v>
      </c>
      <c r="R11" s="32">
        <f aca="true" t="shared" si="1" ref="R11:R21">+Q11/$Q$22</f>
        <v>0.00010562728032894967</v>
      </c>
    </row>
    <row r="12" spans="1:18" ht="12.75">
      <c r="A12" s="31" t="s">
        <v>14</v>
      </c>
      <c r="B12" s="31">
        <v>0</v>
      </c>
      <c r="C12" s="31">
        <v>0</v>
      </c>
      <c r="D12" s="31">
        <v>0</v>
      </c>
      <c r="E12" s="72">
        <v>14.57</v>
      </c>
      <c r="F12" s="73">
        <v>16.9</v>
      </c>
      <c r="G12" s="73">
        <v>208.92999999999998</v>
      </c>
      <c r="H12" s="73">
        <v>59.2</v>
      </c>
      <c r="I12" s="73">
        <v>4.9</v>
      </c>
      <c r="J12" s="73">
        <v>288.09</v>
      </c>
      <c r="K12" s="73">
        <v>222.19920000000005</v>
      </c>
      <c r="L12" s="73">
        <v>119.35000000000001</v>
      </c>
      <c r="M12" s="73">
        <v>2.3000000000000003</v>
      </c>
      <c r="N12" s="73">
        <v>0.7500000000000001</v>
      </c>
      <c r="O12" s="73">
        <v>0.5650000000000001</v>
      </c>
      <c r="P12" s="73">
        <v>2.5999999999999996</v>
      </c>
      <c r="Q12" s="73">
        <f t="shared" si="0"/>
        <v>940.3542</v>
      </c>
      <c r="R12" s="32">
        <f t="shared" si="1"/>
        <v>0.0016491730926258242</v>
      </c>
    </row>
    <row r="13" spans="1:18" ht="12.75">
      <c r="A13" s="31" t="s">
        <v>15</v>
      </c>
      <c r="B13" s="31">
        <v>0</v>
      </c>
      <c r="C13" s="31">
        <v>0</v>
      </c>
      <c r="D13" s="31">
        <v>0</v>
      </c>
      <c r="E13" s="72">
        <v>14.549999999999999</v>
      </c>
      <c r="F13" s="73">
        <v>109.09</v>
      </c>
      <c r="G13" s="73">
        <v>278.6500000000001</v>
      </c>
      <c r="H13" s="73">
        <v>663.0400000000001</v>
      </c>
      <c r="I13" s="73">
        <v>38.31</v>
      </c>
      <c r="J13" s="73">
        <v>18.03</v>
      </c>
      <c r="K13" s="73">
        <v>23.808099999999996</v>
      </c>
      <c r="L13" s="73">
        <v>4.53</v>
      </c>
      <c r="M13" s="73">
        <v>21.65</v>
      </c>
      <c r="N13" s="73">
        <v>0.25</v>
      </c>
      <c r="O13" s="73">
        <v>0.38</v>
      </c>
      <c r="P13" s="73">
        <v>15.429999999999998</v>
      </c>
      <c r="Q13" s="73">
        <f t="shared" si="0"/>
        <v>1187.7181000000003</v>
      </c>
      <c r="R13" s="32">
        <f t="shared" si="1"/>
        <v>0.0020829946121840776</v>
      </c>
    </row>
    <row r="14" spans="1:18" ht="12.75">
      <c r="A14" s="31" t="s">
        <v>16</v>
      </c>
      <c r="B14" s="31">
        <v>0</v>
      </c>
      <c r="C14" s="31">
        <v>0</v>
      </c>
      <c r="D14" s="31">
        <v>0</v>
      </c>
      <c r="E14" s="72">
        <v>0.003</v>
      </c>
      <c r="F14" s="73">
        <v>71.97</v>
      </c>
      <c r="G14" s="73">
        <v>4097.859999999999</v>
      </c>
      <c r="H14" s="73">
        <v>15402.365</v>
      </c>
      <c r="I14" s="73">
        <v>7396.833000000001</v>
      </c>
      <c r="J14" s="73">
        <v>234.84139999999996</v>
      </c>
      <c r="K14" s="73">
        <v>323.60980000000006</v>
      </c>
      <c r="L14" s="73">
        <v>140.6414</v>
      </c>
      <c r="M14" s="73">
        <v>17.06</v>
      </c>
      <c r="N14" s="73">
        <v>4.89</v>
      </c>
      <c r="O14" s="73">
        <v>5.25</v>
      </c>
      <c r="P14" s="73">
        <v>2.7397</v>
      </c>
      <c r="Q14" s="73">
        <f t="shared" si="0"/>
        <v>27698.063299999998</v>
      </c>
      <c r="R14" s="32">
        <f t="shared" si="1"/>
        <v>0.04857627127332109</v>
      </c>
    </row>
    <row r="15" spans="1:18" ht="12.75">
      <c r="A15" s="31" t="s">
        <v>17</v>
      </c>
      <c r="B15" s="31">
        <v>0</v>
      </c>
      <c r="C15" s="31">
        <v>0</v>
      </c>
      <c r="D15" s="31">
        <v>0</v>
      </c>
      <c r="E15" s="72">
        <v>1.6</v>
      </c>
      <c r="F15" s="73">
        <v>165.56</v>
      </c>
      <c r="G15" s="73">
        <v>8141.920000000002</v>
      </c>
      <c r="H15" s="73">
        <v>5010.540000000002</v>
      </c>
      <c r="I15" s="73">
        <v>13565.660000000005</v>
      </c>
      <c r="J15" s="73">
        <v>7017.059100000001</v>
      </c>
      <c r="K15" s="73">
        <v>878.9361999999998</v>
      </c>
      <c r="L15" s="73">
        <v>91.53999999999999</v>
      </c>
      <c r="M15" s="73">
        <v>1.2</v>
      </c>
      <c r="N15" s="73">
        <v>4.630000000000001</v>
      </c>
      <c r="O15" s="73">
        <v>0.3335</v>
      </c>
      <c r="P15" s="73">
        <v>32.93</v>
      </c>
      <c r="Q15" s="73">
        <f>SUM(B15:P15)</f>
        <v>34911.9088</v>
      </c>
      <c r="R15" s="32">
        <f t="shared" si="1"/>
        <v>0.06122775929024055</v>
      </c>
    </row>
    <row r="16" spans="1:18" ht="12.75">
      <c r="A16" s="31" t="s">
        <v>18</v>
      </c>
      <c r="B16" s="31">
        <v>0.5</v>
      </c>
      <c r="C16" s="31">
        <v>0</v>
      </c>
      <c r="D16" s="31">
        <v>0</v>
      </c>
      <c r="E16" s="72">
        <v>0.03</v>
      </c>
      <c r="F16" s="73">
        <v>3165.72</v>
      </c>
      <c r="G16" s="73">
        <v>12272.490000000003</v>
      </c>
      <c r="H16" s="73">
        <v>31415.119999999995</v>
      </c>
      <c r="I16" s="73">
        <v>83063.27000000002</v>
      </c>
      <c r="J16" s="73">
        <v>241211.5637</v>
      </c>
      <c r="K16" s="73">
        <v>114822.52679999985</v>
      </c>
      <c r="L16" s="73">
        <v>7226.825000000007</v>
      </c>
      <c r="M16" s="73">
        <v>14.089999999999996</v>
      </c>
      <c r="N16" s="73">
        <v>21.000000000000004</v>
      </c>
      <c r="O16" s="73">
        <v>0</v>
      </c>
      <c r="P16" s="73">
        <v>0.55</v>
      </c>
      <c r="Q16" s="73">
        <f t="shared" si="0"/>
        <v>493213.68549999985</v>
      </c>
      <c r="R16" s="32">
        <f t="shared" si="1"/>
        <v>0.8649876174758568</v>
      </c>
    </row>
    <row r="17" spans="1:18" ht="12.75">
      <c r="A17" s="31" t="s">
        <v>19</v>
      </c>
      <c r="B17" s="31">
        <v>0</v>
      </c>
      <c r="C17" s="31">
        <v>0</v>
      </c>
      <c r="D17" s="31">
        <v>0</v>
      </c>
      <c r="E17" s="72">
        <v>0</v>
      </c>
      <c r="F17" s="73">
        <v>16.729999999999997</v>
      </c>
      <c r="G17" s="73">
        <v>982.0999999999999</v>
      </c>
      <c r="H17" s="73">
        <v>513.0999999999999</v>
      </c>
      <c r="I17" s="73">
        <v>443.231</v>
      </c>
      <c r="J17" s="73">
        <v>3077.15</v>
      </c>
      <c r="K17" s="73">
        <v>2336.4694</v>
      </c>
      <c r="L17" s="73">
        <v>459.4900000000001</v>
      </c>
      <c r="M17" s="73">
        <v>68.16999999999999</v>
      </c>
      <c r="N17" s="73">
        <v>56.501000000000005</v>
      </c>
      <c r="O17" s="73">
        <v>0</v>
      </c>
      <c r="P17" s="73">
        <v>1.5345</v>
      </c>
      <c r="Q17" s="73">
        <f t="shared" si="0"/>
        <v>7954.4758999999995</v>
      </c>
      <c r="R17" s="32">
        <f t="shared" si="1"/>
        <v>0.013950389778894576</v>
      </c>
    </row>
    <row r="18" spans="1:18" ht="12.75">
      <c r="A18" s="31" t="s">
        <v>20</v>
      </c>
      <c r="B18" s="31">
        <v>0</v>
      </c>
      <c r="C18" s="31">
        <v>0</v>
      </c>
      <c r="D18" s="31">
        <v>0</v>
      </c>
      <c r="E18" s="72">
        <v>1.8025</v>
      </c>
      <c r="F18" s="73">
        <v>19.82</v>
      </c>
      <c r="G18" s="73">
        <v>948.1999999999999</v>
      </c>
      <c r="H18" s="73">
        <v>81.26999999999998</v>
      </c>
      <c r="I18" s="73">
        <v>973.6299999999998</v>
      </c>
      <c r="J18" s="73">
        <v>567.04</v>
      </c>
      <c r="K18" s="73">
        <v>618.1109999999995</v>
      </c>
      <c r="L18" s="73">
        <v>274.35500000000013</v>
      </c>
      <c r="M18" s="73">
        <v>2</v>
      </c>
      <c r="N18" s="73">
        <v>5.71</v>
      </c>
      <c r="O18" s="73">
        <v>0</v>
      </c>
      <c r="P18" s="73">
        <v>0</v>
      </c>
      <c r="Q18" s="73">
        <f t="shared" si="0"/>
        <v>3491.938499999999</v>
      </c>
      <c r="R18" s="32">
        <f t="shared" si="1"/>
        <v>0.006124087088997082</v>
      </c>
    </row>
    <row r="19" spans="1:18" ht="12.75">
      <c r="A19" s="31" t="s">
        <v>21</v>
      </c>
      <c r="B19" s="31">
        <v>0</v>
      </c>
      <c r="C19" s="31">
        <v>0</v>
      </c>
      <c r="D19" s="31">
        <v>0</v>
      </c>
      <c r="E19" s="72">
        <v>9.2</v>
      </c>
      <c r="F19" s="73">
        <v>44.04</v>
      </c>
      <c r="G19" s="73">
        <v>103.20999999999998</v>
      </c>
      <c r="H19" s="73">
        <v>77.13000000000001</v>
      </c>
      <c r="I19" s="73">
        <v>41.1</v>
      </c>
      <c r="J19" s="73">
        <v>115.02</v>
      </c>
      <c r="K19" s="73">
        <v>182.34250000000003</v>
      </c>
      <c r="L19" s="73">
        <v>44.250000000000014</v>
      </c>
      <c r="M19" s="73">
        <v>0.8300000000000001</v>
      </c>
      <c r="N19" s="73">
        <v>0.77</v>
      </c>
      <c r="O19" s="73">
        <v>0</v>
      </c>
      <c r="P19" s="73">
        <v>0.01</v>
      </c>
      <c r="Q19" s="73">
        <f t="shared" si="0"/>
        <v>617.9025</v>
      </c>
      <c r="R19" s="32">
        <f t="shared" si="1"/>
        <v>0.0010836641946898608</v>
      </c>
    </row>
    <row r="20" spans="1:18" ht="12.75">
      <c r="A20" s="31" t="s">
        <v>22</v>
      </c>
      <c r="B20" s="31">
        <v>0</v>
      </c>
      <c r="C20" s="31">
        <v>0</v>
      </c>
      <c r="D20" s="31">
        <v>0</v>
      </c>
      <c r="E20" s="72">
        <v>0</v>
      </c>
      <c r="F20" s="73">
        <v>0</v>
      </c>
      <c r="G20" s="73">
        <v>40.370000000000005</v>
      </c>
      <c r="H20" s="73">
        <v>12.1</v>
      </c>
      <c r="I20" s="73">
        <v>4</v>
      </c>
      <c r="J20" s="73">
        <v>20.3</v>
      </c>
      <c r="K20" s="73">
        <v>0.269</v>
      </c>
      <c r="L20" s="73">
        <v>0.5</v>
      </c>
      <c r="M20" s="73">
        <v>0</v>
      </c>
      <c r="N20" s="73">
        <v>0</v>
      </c>
      <c r="O20" s="73">
        <v>0</v>
      </c>
      <c r="P20" s="73">
        <v>0</v>
      </c>
      <c r="Q20" s="73">
        <f t="shared" si="0"/>
        <v>77.53900000000002</v>
      </c>
      <c r="R20" s="32">
        <f t="shared" si="1"/>
        <v>0.00013598624053480466</v>
      </c>
    </row>
    <row r="21" spans="1:18" ht="12.75">
      <c r="A21" s="33" t="s">
        <v>23</v>
      </c>
      <c r="B21" s="33">
        <v>0</v>
      </c>
      <c r="C21" s="33">
        <v>0</v>
      </c>
      <c r="D21" s="33">
        <v>0</v>
      </c>
      <c r="E21" s="74">
        <v>0</v>
      </c>
      <c r="F21" s="74">
        <v>0</v>
      </c>
      <c r="G21" s="74">
        <v>13.01</v>
      </c>
      <c r="H21" s="74">
        <v>0.01</v>
      </c>
      <c r="I21" s="74">
        <v>12</v>
      </c>
      <c r="J21" s="74">
        <v>5</v>
      </c>
      <c r="K21" s="74">
        <v>0.4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6">
        <f t="shared" si="0"/>
        <v>30.419999999999998</v>
      </c>
      <c r="R21" s="37">
        <f t="shared" si="1"/>
        <v>5.334994566693866E-05</v>
      </c>
    </row>
    <row r="22" spans="1:18" ht="15">
      <c r="A22" s="56" t="s">
        <v>0</v>
      </c>
      <c r="B22" s="75">
        <f>SUM(B10:B21)</f>
        <v>0.5</v>
      </c>
      <c r="C22" s="75">
        <f>SUM(C10:C21)</f>
        <v>0</v>
      </c>
      <c r="D22" s="75">
        <f>SUM(D10:D21)</f>
        <v>0</v>
      </c>
      <c r="E22" s="75">
        <f>SUM(E10:E21)</f>
        <v>42.2355</v>
      </c>
      <c r="F22" s="75">
        <f aca="true" t="shared" si="2" ref="F22:O22">SUM(F10:F21)</f>
        <v>3639.83</v>
      </c>
      <c r="G22" s="75">
        <f t="shared" si="2"/>
        <v>27118.14</v>
      </c>
      <c r="H22" s="75">
        <f t="shared" si="2"/>
        <v>53235.72499999999</v>
      </c>
      <c r="I22" s="75">
        <f t="shared" si="2"/>
        <v>105542.93400000004</v>
      </c>
      <c r="J22" s="75">
        <f t="shared" si="2"/>
        <v>252556.10419999997</v>
      </c>
      <c r="K22" s="75">
        <f t="shared" si="2"/>
        <v>119409.11039999984</v>
      </c>
      <c r="L22" s="75">
        <f t="shared" si="2"/>
        <v>8361.481400000006</v>
      </c>
      <c r="M22" s="75">
        <f>SUM(M10:M21)</f>
        <v>127.29999999999998</v>
      </c>
      <c r="N22" s="75">
        <f t="shared" si="2"/>
        <v>94.501</v>
      </c>
      <c r="O22" s="75">
        <f t="shared" si="2"/>
        <v>7.5385</v>
      </c>
      <c r="P22" s="75">
        <f>SUM(P10:P21)</f>
        <v>61.99419999999999</v>
      </c>
      <c r="Q22" s="75">
        <f>SUM(Q10:Q21)</f>
        <v>570197.3941999999</v>
      </c>
      <c r="R22" s="58">
        <f>SUM(R10:R21)</f>
        <v>0.9999999999999999</v>
      </c>
    </row>
  </sheetData>
  <sheetProtection/>
  <mergeCells count="6">
    <mergeCell ref="A5:R5"/>
    <mergeCell ref="A6:R6"/>
    <mergeCell ref="A8:A9"/>
    <mergeCell ref="Q8:Q9"/>
    <mergeCell ref="R8:R9"/>
    <mergeCell ref="B8:P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5.421875" style="0" customWidth="1"/>
    <col min="3" max="3" width="5.57421875" style="0" bestFit="1" customWidth="1"/>
    <col min="4" max="5" width="7.140625" style="0" bestFit="1" customWidth="1"/>
    <col min="6" max="8" width="8.140625" style="0" bestFit="1" customWidth="1"/>
    <col min="9" max="9" width="8.00390625" style="0" customWidth="1"/>
    <col min="10" max="10" width="7.8515625" style="0" customWidth="1"/>
    <col min="11" max="11" width="7.140625" style="0" bestFit="1" customWidth="1"/>
    <col min="12" max="12" width="8.00390625" style="0" customWidth="1"/>
    <col min="13" max="13" width="7.00390625" style="0" customWidth="1"/>
  </cols>
  <sheetData>
    <row r="1" spans="1:13" ht="15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8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24" t="s">
        <v>78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ht="12.75">
      <c r="M7" s="9"/>
    </row>
    <row r="8" spans="1:15" ht="15">
      <c r="A8" s="122" t="s">
        <v>24</v>
      </c>
      <c r="B8" s="134" t="s">
        <v>80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6" t="s">
        <v>0</v>
      </c>
      <c r="O8" s="128" t="s">
        <v>34</v>
      </c>
    </row>
    <row r="9" spans="1:15" ht="15">
      <c r="A9" s="123"/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7</v>
      </c>
      <c r="I9" s="25" t="s">
        <v>8</v>
      </c>
      <c r="J9" s="25" t="s">
        <v>51</v>
      </c>
      <c r="K9" s="25" t="s">
        <v>9</v>
      </c>
      <c r="L9" s="25" t="s">
        <v>10</v>
      </c>
      <c r="M9" s="25" t="s">
        <v>11</v>
      </c>
      <c r="N9" s="133"/>
      <c r="O9" s="129"/>
    </row>
    <row r="10" spans="1:15" ht="12.75">
      <c r="A10" s="26" t="s">
        <v>12</v>
      </c>
      <c r="B10" s="70"/>
      <c r="C10" s="71"/>
      <c r="D10" s="71">
        <v>66.45</v>
      </c>
      <c r="E10" s="71">
        <v>0.1</v>
      </c>
      <c r="F10" s="71">
        <v>2.5</v>
      </c>
      <c r="G10" s="71">
        <v>20.05</v>
      </c>
      <c r="H10" s="71">
        <v>0.09</v>
      </c>
      <c r="I10" s="71"/>
      <c r="J10" s="71"/>
      <c r="K10" s="71"/>
      <c r="L10" s="71"/>
      <c r="M10" s="71"/>
      <c r="N10" s="71">
        <f>SUM(B10:M10)</f>
        <v>89.19</v>
      </c>
      <c r="O10" s="30">
        <f>+N10/$N$22</f>
        <v>0.0021186930419965925</v>
      </c>
    </row>
    <row r="11" spans="1:15" ht="12.75">
      <c r="A11" s="31" t="s">
        <v>13</v>
      </c>
      <c r="B11" s="72"/>
      <c r="C11" s="73"/>
      <c r="D11" s="73">
        <v>89.68</v>
      </c>
      <c r="E11" s="73">
        <v>0.1</v>
      </c>
      <c r="F11" s="73">
        <v>2.5</v>
      </c>
      <c r="G11" s="73">
        <v>1.4</v>
      </c>
      <c r="H11" s="73">
        <v>0.0365</v>
      </c>
      <c r="I11" s="73"/>
      <c r="J11" s="73"/>
      <c r="K11" s="73"/>
      <c r="L11" s="73">
        <v>4.42</v>
      </c>
      <c r="M11" s="73"/>
      <c r="N11" s="73">
        <f aca="true" t="shared" si="0" ref="N11:N21">SUM(B11:M11)</f>
        <v>98.13650000000001</v>
      </c>
      <c r="O11" s="32">
        <f aca="true" t="shared" si="1" ref="O11:O21">+N11/$N$22</f>
        <v>0.002331215603945494</v>
      </c>
    </row>
    <row r="12" spans="1:15" ht="12.75">
      <c r="A12" s="31" t="s">
        <v>14</v>
      </c>
      <c r="B12" s="72"/>
      <c r="C12" s="73">
        <v>16.1</v>
      </c>
      <c r="D12" s="73">
        <v>174.48999999999998</v>
      </c>
      <c r="E12" s="73">
        <v>4</v>
      </c>
      <c r="F12" s="73">
        <v>12.2</v>
      </c>
      <c r="G12" s="73">
        <v>2.5</v>
      </c>
      <c r="H12" s="73">
        <v>2.2800000000000002</v>
      </c>
      <c r="I12" s="73">
        <v>0.81</v>
      </c>
      <c r="J12" s="73">
        <v>0.5</v>
      </c>
      <c r="K12" s="73"/>
      <c r="L12" s="73"/>
      <c r="M12" s="73">
        <v>5.51</v>
      </c>
      <c r="N12" s="73">
        <f t="shared" si="0"/>
        <v>218.38999999999996</v>
      </c>
      <c r="O12" s="32">
        <f t="shared" si="1"/>
        <v>0.0051878167220723815</v>
      </c>
    </row>
    <row r="13" spans="1:15" ht="12.75">
      <c r="A13" s="31" t="s">
        <v>15</v>
      </c>
      <c r="B13" s="72"/>
      <c r="C13" s="73">
        <v>20</v>
      </c>
      <c r="D13" s="73">
        <v>4.7299999999999995</v>
      </c>
      <c r="E13" s="73"/>
      <c r="F13" s="73"/>
      <c r="G13" s="73">
        <v>9.98</v>
      </c>
      <c r="H13" s="73">
        <v>148.48360000000002</v>
      </c>
      <c r="I13" s="73">
        <v>0.57</v>
      </c>
      <c r="J13" s="73">
        <v>1.1</v>
      </c>
      <c r="K13" s="73">
        <v>7.6</v>
      </c>
      <c r="L13" s="73">
        <v>10.8182</v>
      </c>
      <c r="M13" s="73">
        <v>0.5</v>
      </c>
      <c r="N13" s="73">
        <f t="shared" si="0"/>
        <v>203.7818</v>
      </c>
      <c r="O13" s="32">
        <f t="shared" si="1"/>
        <v>0.00484080145470951</v>
      </c>
    </row>
    <row r="14" spans="1:15" ht="12.75">
      <c r="A14" s="31" t="s">
        <v>16</v>
      </c>
      <c r="B14" s="72">
        <v>4.06</v>
      </c>
      <c r="C14" s="73">
        <v>4.3</v>
      </c>
      <c r="D14" s="73">
        <v>56.64000000000001</v>
      </c>
      <c r="E14" s="73">
        <v>72.09</v>
      </c>
      <c r="F14" s="73">
        <v>15.25</v>
      </c>
      <c r="G14" s="73">
        <v>46.694999999999986</v>
      </c>
      <c r="H14" s="73">
        <v>390.7520000000002</v>
      </c>
      <c r="I14" s="73">
        <v>49.089</v>
      </c>
      <c r="J14" s="73">
        <v>31.5</v>
      </c>
      <c r="K14" s="73">
        <v>27.760000000000005</v>
      </c>
      <c r="L14" s="73">
        <v>158.39600000000002</v>
      </c>
      <c r="M14" s="73">
        <v>0.14</v>
      </c>
      <c r="N14" s="73">
        <f t="shared" si="0"/>
        <v>856.6720000000001</v>
      </c>
      <c r="O14" s="32">
        <f t="shared" si="1"/>
        <v>0.020350095365773126</v>
      </c>
    </row>
    <row r="15" spans="1:15" ht="12.75">
      <c r="A15" s="31" t="s">
        <v>17</v>
      </c>
      <c r="B15" s="72">
        <v>51.56</v>
      </c>
      <c r="C15" s="73">
        <v>37.39090000000001</v>
      </c>
      <c r="D15" s="73">
        <v>276.42000000000013</v>
      </c>
      <c r="E15" s="73">
        <v>1459.94</v>
      </c>
      <c r="F15" s="73">
        <v>540.06</v>
      </c>
      <c r="G15" s="73">
        <v>587.5070000000001</v>
      </c>
      <c r="H15" s="73">
        <v>321.81929999999977</v>
      </c>
      <c r="I15" s="73">
        <v>99.19710000000005</v>
      </c>
      <c r="J15" s="73">
        <v>22.465</v>
      </c>
      <c r="K15" s="73">
        <v>19.580000000000002</v>
      </c>
      <c r="L15" s="73">
        <v>13.6548</v>
      </c>
      <c r="M15" s="73">
        <v>0.02</v>
      </c>
      <c r="N15" s="73">
        <f t="shared" si="0"/>
        <v>3429.6140999999993</v>
      </c>
      <c r="O15" s="32">
        <f t="shared" si="1"/>
        <v>0.08146989046309457</v>
      </c>
    </row>
    <row r="16" spans="1:15" ht="12.75">
      <c r="A16" s="31" t="s">
        <v>18</v>
      </c>
      <c r="B16" s="72">
        <v>12.41</v>
      </c>
      <c r="C16" s="73">
        <v>21.414599999999997</v>
      </c>
      <c r="D16" s="73">
        <v>1164.09</v>
      </c>
      <c r="E16" s="73">
        <v>355.97</v>
      </c>
      <c r="F16" s="73">
        <v>1030.6199999999997</v>
      </c>
      <c r="G16" s="73">
        <v>517.5835999999997</v>
      </c>
      <c r="H16" s="73">
        <v>1862.5109999999975</v>
      </c>
      <c r="I16" s="73">
        <v>1299.5147000000002</v>
      </c>
      <c r="J16" s="73">
        <v>116.87129999999998</v>
      </c>
      <c r="K16" s="73">
        <v>159.31</v>
      </c>
      <c r="L16" s="73">
        <v>201.8501</v>
      </c>
      <c r="M16" s="73">
        <v>128.47999999999996</v>
      </c>
      <c r="N16" s="73">
        <f t="shared" si="0"/>
        <v>6870.625299999996</v>
      </c>
      <c r="O16" s="32">
        <f t="shared" si="1"/>
        <v>0.16321051706778497</v>
      </c>
    </row>
    <row r="17" spans="1:15" ht="12.75">
      <c r="A17" s="31" t="s">
        <v>19</v>
      </c>
      <c r="B17" s="72">
        <v>32.15</v>
      </c>
      <c r="C17" s="73">
        <v>85.2958</v>
      </c>
      <c r="D17" s="73">
        <v>1429.09</v>
      </c>
      <c r="E17" s="73">
        <v>529.62</v>
      </c>
      <c r="F17" s="73">
        <v>1616.3699999999994</v>
      </c>
      <c r="G17" s="73">
        <v>765.1700999999991</v>
      </c>
      <c r="H17" s="73">
        <v>2622.096999999999</v>
      </c>
      <c r="I17" s="73">
        <v>7114.441400000022</v>
      </c>
      <c r="J17" s="73">
        <v>350.19250000000017</v>
      </c>
      <c r="K17" s="73">
        <v>315.6799999999999</v>
      </c>
      <c r="L17" s="73">
        <v>2311.3608999999997</v>
      </c>
      <c r="M17" s="73">
        <v>4.8</v>
      </c>
      <c r="N17" s="73">
        <f t="shared" si="0"/>
        <v>17176.267700000022</v>
      </c>
      <c r="O17" s="32">
        <f t="shared" si="1"/>
        <v>0.4080192719302709</v>
      </c>
    </row>
    <row r="18" spans="1:15" ht="12.75">
      <c r="A18" s="31" t="s">
        <v>20</v>
      </c>
      <c r="B18" s="72">
        <v>0.7000000000000001</v>
      </c>
      <c r="C18" s="73">
        <v>3.53</v>
      </c>
      <c r="D18" s="73">
        <v>859.0599999999998</v>
      </c>
      <c r="E18" s="73">
        <v>249.25999999999996</v>
      </c>
      <c r="F18" s="73">
        <v>376.89000000000004</v>
      </c>
      <c r="G18" s="73">
        <v>366.7169999999998</v>
      </c>
      <c r="H18" s="73">
        <v>2509.360399999999</v>
      </c>
      <c r="I18" s="73">
        <v>3484.875600000008</v>
      </c>
      <c r="J18" s="73">
        <v>495.85</v>
      </c>
      <c r="K18" s="73">
        <v>1834.0951999999997</v>
      </c>
      <c r="L18" s="73">
        <v>2001.8</v>
      </c>
      <c r="M18" s="73">
        <v>0.51</v>
      </c>
      <c r="N18" s="73">
        <f t="shared" si="0"/>
        <v>12182.648200000007</v>
      </c>
      <c r="O18" s="32">
        <f t="shared" si="1"/>
        <v>0.28939670337966505</v>
      </c>
    </row>
    <row r="19" spans="1:15" ht="12.75">
      <c r="A19" s="31" t="s">
        <v>21</v>
      </c>
      <c r="B19" s="72">
        <v>1.9100000000000001</v>
      </c>
      <c r="C19" s="73">
        <v>0.95</v>
      </c>
      <c r="D19" s="73">
        <v>11.775</v>
      </c>
      <c r="E19" s="73">
        <v>1.2000000000000002</v>
      </c>
      <c r="F19" s="73">
        <v>11.55</v>
      </c>
      <c r="G19" s="73">
        <v>63.86300000000001</v>
      </c>
      <c r="H19" s="73">
        <v>388.61530000000016</v>
      </c>
      <c r="I19" s="73">
        <v>181.82999999999993</v>
      </c>
      <c r="J19" s="73">
        <v>58.7</v>
      </c>
      <c r="K19" s="73">
        <v>33.22</v>
      </c>
      <c r="L19" s="73">
        <v>0.858</v>
      </c>
      <c r="M19" s="73">
        <v>0.01</v>
      </c>
      <c r="N19" s="73">
        <f t="shared" si="0"/>
        <v>754.4813000000001</v>
      </c>
      <c r="O19" s="32">
        <f t="shared" si="1"/>
        <v>0.01792257294121027</v>
      </c>
    </row>
    <row r="20" spans="1:15" ht="12.75">
      <c r="A20" s="31" t="s">
        <v>22</v>
      </c>
      <c r="B20" s="72">
        <v>0.25</v>
      </c>
      <c r="C20" s="73"/>
      <c r="D20" s="73">
        <v>0.12999999999999998</v>
      </c>
      <c r="E20" s="73">
        <v>3.6</v>
      </c>
      <c r="F20" s="73"/>
      <c r="G20" s="73"/>
      <c r="H20" s="73">
        <v>0.02</v>
      </c>
      <c r="I20" s="73">
        <v>0.41</v>
      </c>
      <c r="J20" s="73">
        <v>16.1</v>
      </c>
      <c r="K20" s="73">
        <v>28.07</v>
      </c>
      <c r="L20" s="73"/>
      <c r="M20" s="73"/>
      <c r="N20" s="73">
        <f t="shared" si="0"/>
        <v>48.58</v>
      </c>
      <c r="O20" s="32">
        <f t="shared" si="1"/>
        <v>0.0011540095075702932</v>
      </c>
    </row>
    <row r="21" spans="1:15" ht="12.75">
      <c r="A21" s="33" t="s">
        <v>23</v>
      </c>
      <c r="B21" s="74">
        <v>0.56</v>
      </c>
      <c r="C21" s="74"/>
      <c r="D21" s="74">
        <v>0.15</v>
      </c>
      <c r="E21" s="74">
        <v>12.8</v>
      </c>
      <c r="F21" s="74"/>
      <c r="G21" s="74"/>
      <c r="H21" s="74"/>
      <c r="I21" s="74">
        <v>0.4</v>
      </c>
      <c r="J21" s="74"/>
      <c r="K21" s="74"/>
      <c r="L21" s="74">
        <v>154.41</v>
      </c>
      <c r="M21" s="74"/>
      <c r="N21" s="76">
        <f t="shared" si="0"/>
        <v>168.32</v>
      </c>
      <c r="O21" s="37">
        <f t="shared" si="1"/>
        <v>0.003998412521906788</v>
      </c>
    </row>
    <row r="22" spans="1:15" ht="15">
      <c r="A22" s="56" t="s">
        <v>0</v>
      </c>
      <c r="B22" s="75">
        <f>SUM(B10:B21)</f>
        <v>103.60000000000001</v>
      </c>
      <c r="C22" s="75">
        <f aca="true" t="shared" si="2" ref="C22:N22">SUM(C10:C21)</f>
        <v>188.9813</v>
      </c>
      <c r="D22" s="75">
        <f t="shared" si="2"/>
        <v>4132.704999999999</v>
      </c>
      <c r="E22" s="75">
        <f t="shared" si="2"/>
        <v>2688.68</v>
      </c>
      <c r="F22" s="75">
        <f t="shared" si="2"/>
        <v>3607.939999999999</v>
      </c>
      <c r="G22" s="75">
        <f t="shared" si="2"/>
        <v>2381.4656999999984</v>
      </c>
      <c r="H22" s="75">
        <f t="shared" si="2"/>
        <v>8246.065099999996</v>
      </c>
      <c r="I22" s="75">
        <f t="shared" si="2"/>
        <v>12231.137800000031</v>
      </c>
      <c r="J22" s="75">
        <f>SUM(J10:J21)</f>
        <v>1093.2788</v>
      </c>
      <c r="K22" s="75">
        <f t="shared" si="2"/>
        <v>2425.3151999999995</v>
      </c>
      <c r="L22" s="75">
        <f t="shared" si="2"/>
        <v>4857.567999999999</v>
      </c>
      <c r="M22" s="75">
        <f t="shared" si="2"/>
        <v>139.96999999999994</v>
      </c>
      <c r="N22" s="75">
        <f t="shared" si="2"/>
        <v>42096.70690000003</v>
      </c>
      <c r="O22" s="58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Claudia Tobar</cp:lastModifiedBy>
  <cp:lastPrinted>2012-10-12T15:09:38Z</cp:lastPrinted>
  <dcterms:created xsi:type="dcterms:W3CDTF">2008-01-23T19:00:01Z</dcterms:created>
  <dcterms:modified xsi:type="dcterms:W3CDTF">2022-12-06T15:34:40Z</dcterms:modified>
  <cp:category/>
  <cp:version/>
  <cp:contentType/>
  <cp:contentStatus/>
</cp:coreProperties>
</file>