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 Inc Magnitud vs Normales " sheetId="1" r:id="rId1"/>
  </sheets>
  <definedNames/>
  <calcPr fullCalcOnLoad="1"/>
</workbook>
</file>

<file path=xl/sharedStrings.xml><?xml version="1.0" encoding="utf-8"?>
<sst xmlns="http://schemas.openxmlformats.org/spreadsheetml/2006/main" count="111" uniqueCount="36">
  <si>
    <t xml:space="preserve"> EN RELACION A LA OCURRENCIA Y DAÑO AMBITO EMPRESAS</t>
  </si>
  <si>
    <t>Nota : Incendio Magnitud es igual o sobre 200 ha.</t>
  </si>
  <si>
    <t>CORPORACION NACIONAL FORESTAL</t>
  </si>
  <si>
    <t>INCIDENCIA DE INCENDIOS DE MAGNITUD</t>
  </si>
  <si>
    <t xml:space="preserve"> EN RELACION A LA OCURRENCIA Y DAÑO NACIONAL</t>
  </si>
  <si>
    <t>OCURRENCIA</t>
  </si>
  <si>
    <t>DAÑO (ha)</t>
  </si>
  <si>
    <t>HECTAREAS POR INCENDIO</t>
  </si>
  <si>
    <t>INC. MAGNITUD</t>
  </si>
  <si>
    <t>NACIONAL</t>
  </si>
  <si>
    <t>NORMALES</t>
  </si>
  <si>
    <t>% INC.MAG.</t>
  </si>
  <si>
    <t>TOTAL</t>
  </si>
  <si>
    <t>`00</t>
  </si>
  <si>
    <t>`01</t>
  </si>
  <si>
    <t>`02</t>
  </si>
  <si>
    <t>`03</t>
  </si>
  <si>
    <t>`04</t>
  </si>
  <si>
    <t>`05</t>
  </si>
  <si>
    <t>`06</t>
  </si>
  <si>
    <t>`07</t>
  </si>
  <si>
    <t>`08</t>
  </si>
  <si>
    <t>`09</t>
  </si>
  <si>
    <t>Coeficiente Correlación</t>
  </si>
  <si>
    <t>Inc. Magnitud y Total Nacional</t>
  </si>
  <si>
    <t>Inc. Magnitud y Inc. Normales</t>
  </si>
  <si>
    <t xml:space="preserve"> EN RELACION A LA OCURRENCIA Y DAÑO AMBITO CONAF</t>
  </si>
  <si>
    <t>TEMPORADA</t>
  </si>
  <si>
    <t>GERENCIA PROTECCION CONTRA INCENDIOS FORESTALES</t>
  </si>
  <si>
    <t>Estadísticas - Julio 2021</t>
  </si>
  <si>
    <t>TEMPORADA 1985 - 2021</t>
  </si>
  <si>
    <t>TOTAL           1985 - 2021</t>
  </si>
  <si>
    <t>PROMEDIO    1985 - 2021</t>
  </si>
  <si>
    <t>TEMPORADA 1990 - 2021</t>
  </si>
  <si>
    <t>TOTAL           1990 - 2021</t>
  </si>
  <si>
    <t>PROMEDIO    1990 - 2021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</si>
</sst>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/m/yy\ h:mm"/>
    <numFmt numFmtId="173" formatCode="0.0"/>
    <numFmt numFmtId="174" formatCode="#,##0.0"/>
    <numFmt numFmtId="175" formatCode="#,##0.000"/>
    <numFmt numFmtId="176" formatCode="0.000"/>
    <numFmt numFmtId="177" formatCode="dd/mm/yy"/>
    <numFmt numFmtId="178" formatCode="d/m/yy"/>
    <numFmt numFmtId="179" formatCode="0.00000"/>
    <numFmt numFmtId="180" formatCode="0.00_ ;[Red]\-0.00\ "/>
    <numFmt numFmtId="181" formatCode="0.0%"/>
    <numFmt numFmtId="182" formatCode="0.0000"/>
    <numFmt numFmtId="183" formatCode="#,##0.00_ ;[Red]\-#,##0.00\ "/>
    <numFmt numFmtId="184" formatCode="#,##0.00000"/>
    <numFmt numFmtId="185" formatCode="#,##0.000000"/>
    <numFmt numFmtId="186" formatCode="d"/>
    <numFmt numFmtId="187" formatCode="#.##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6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thin">
        <color rgb="FF7F7F7F"/>
      </left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/>
      <top style="thin">
        <color rgb="FF7F7F7F"/>
      </top>
      <bottom>
        <color indexed="63"/>
      </bottom>
    </border>
    <border>
      <left style="thin"/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/>
      <top style="thin">
        <color rgb="FF7F7F7F"/>
      </top>
      <bottom style="thin"/>
    </border>
    <border>
      <left style="thin"/>
      <right style="thin">
        <color rgb="FF7F7F7F"/>
      </right>
      <top style="thin"/>
      <bottom style="thin"/>
    </border>
    <border>
      <left style="thin">
        <color rgb="FF7F7F7F"/>
      </left>
      <right style="thin">
        <color rgb="FF7F7F7F"/>
      </right>
      <top style="thin"/>
      <bottom style="thin"/>
    </border>
    <border>
      <left style="thin">
        <color rgb="FF7F7F7F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/>
      <top style="thin"/>
      <bottom style="thin">
        <color rgb="FF7F7F7F"/>
      </bottom>
    </border>
    <border>
      <left style="thin"/>
      <right style="thin">
        <color rgb="FF7F7F7F"/>
      </right>
      <top style="thin"/>
      <bottom>
        <color indexed="63"/>
      </bottom>
    </border>
    <border>
      <left style="thin"/>
      <right style="thin">
        <color rgb="FF7F7F7F"/>
      </right>
      <top>
        <color indexed="63"/>
      </top>
      <bottom style="thin"/>
    </border>
    <border>
      <left style="thin"/>
      <right style="thin">
        <color rgb="FF7F7F7F"/>
      </right>
      <top style="thin">
        <color rgb="FF7F7F7F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2">
    <xf numFmtId="0" fontId="0" fillId="0" borderId="0" xfId="0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 quotePrefix="1">
      <alignment/>
    </xf>
    <xf numFmtId="3" fontId="0" fillId="0" borderId="0" xfId="0" applyNumberFormat="1" applyFill="1" applyAlignment="1">
      <alignment/>
    </xf>
    <xf numFmtId="0" fontId="31" fillId="21" borderId="12" xfId="34" applyBorder="1" applyAlignment="1">
      <alignment horizontal="center"/>
    </xf>
    <xf numFmtId="3" fontId="31" fillId="21" borderId="12" xfId="34" applyNumberFormat="1" applyBorder="1" applyAlignment="1">
      <alignment horizontal="center"/>
    </xf>
    <xf numFmtId="173" fontId="31" fillId="21" borderId="12" xfId="34" applyNumberFormat="1" applyBorder="1" applyAlignment="1">
      <alignment horizontal="center"/>
    </xf>
    <xf numFmtId="0" fontId="5" fillId="0" borderId="11" xfId="0" applyFont="1" applyBorder="1" applyAlignment="1">
      <alignment horizontal="center"/>
    </xf>
    <xf numFmtId="173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3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73" fontId="5" fillId="0" borderId="10" xfId="0" applyNumberFormat="1" applyFont="1" applyFill="1" applyBorder="1" applyAlignment="1">
      <alignment/>
    </xf>
    <xf numFmtId="3" fontId="31" fillId="21" borderId="13" xfId="34" applyNumberFormat="1" applyBorder="1" applyAlignment="1">
      <alignment horizontal="centerContinuous"/>
    </xf>
    <xf numFmtId="0" fontId="31" fillId="21" borderId="13" xfId="34" applyBorder="1" applyAlignment="1">
      <alignment horizontal="centerContinuous"/>
    </xf>
    <xf numFmtId="0" fontId="31" fillId="21" borderId="14" xfId="34" applyBorder="1" applyAlignment="1">
      <alignment horizontal="center"/>
    </xf>
    <xf numFmtId="0" fontId="31" fillId="21" borderId="15" xfId="34" applyBorder="1" applyAlignment="1">
      <alignment horizontal="center" vertical="center" wrapText="1"/>
    </xf>
    <xf numFmtId="3" fontId="31" fillId="21" borderId="16" xfId="34" applyNumberFormat="1" applyBorder="1" applyAlignment="1">
      <alignment horizontal="center" vertical="center"/>
    </xf>
    <xf numFmtId="173" fontId="31" fillId="21" borderId="16" xfId="34" applyNumberFormat="1" applyBorder="1" applyAlignment="1">
      <alignment vertical="center"/>
    </xf>
    <xf numFmtId="4" fontId="31" fillId="21" borderId="16" xfId="34" applyNumberFormat="1" applyBorder="1" applyAlignment="1">
      <alignment horizontal="center" vertical="center"/>
    </xf>
    <xf numFmtId="4" fontId="31" fillId="21" borderId="17" xfId="34" applyNumberFormat="1" applyBorder="1" applyAlignment="1">
      <alignment horizontal="center" vertical="center"/>
    </xf>
    <xf numFmtId="0" fontId="31" fillId="21" borderId="18" xfId="34" applyBorder="1" applyAlignment="1">
      <alignment horizontal="center" vertical="center" wrapText="1"/>
    </xf>
    <xf numFmtId="3" fontId="31" fillId="21" borderId="19" xfId="34" applyNumberFormat="1" applyBorder="1" applyAlignment="1">
      <alignment horizontal="center" vertical="center" wrapText="1"/>
    </xf>
    <xf numFmtId="3" fontId="31" fillId="21" borderId="19" xfId="34" applyNumberFormat="1" applyBorder="1" applyAlignment="1">
      <alignment horizontal="center" vertical="center"/>
    </xf>
    <xf numFmtId="4" fontId="31" fillId="21" borderId="19" xfId="34" applyNumberFormat="1" applyBorder="1" applyAlignment="1">
      <alignment horizontal="center" vertical="center"/>
    </xf>
    <xf numFmtId="173" fontId="31" fillId="21" borderId="19" xfId="34" applyNumberFormat="1" applyBorder="1" applyAlignment="1">
      <alignment vertical="center"/>
    </xf>
    <xf numFmtId="173" fontId="31" fillId="21" borderId="20" xfId="34" applyNumberFormat="1" applyBorder="1" applyAlignment="1">
      <alignment vertical="center"/>
    </xf>
    <xf numFmtId="3" fontId="5" fillId="0" borderId="11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173" fontId="5" fillId="0" borderId="21" xfId="0" applyNumberFormat="1" applyFont="1" applyFill="1" applyBorder="1" applyAlignment="1">
      <alignment/>
    </xf>
    <xf numFmtId="4" fontId="5" fillId="0" borderId="21" xfId="0" applyNumberFormat="1" applyFont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31" fillId="0" borderId="0" xfId="34" applyNumberFormat="1" applyFill="1" applyBorder="1" applyAlignment="1">
      <alignment horizontal="center" vertical="center"/>
    </xf>
    <xf numFmtId="174" fontId="5" fillId="0" borderId="21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4" fontId="5" fillId="0" borderId="21" xfId="0" applyNumberFormat="1" applyFont="1" applyBorder="1" applyAlignment="1">
      <alignment horizontal="right"/>
    </xf>
    <xf numFmtId="2" fontId="5" fillId="0" borderId="21" xfId="0" applyNumberFormat="1" applyFont="1" applyFill="1" applyBorder="1" applyAlignment="1">
      <alignment horizontal="center" vertical="center"/>
    </xf>
    <xf numFmtId="0" fontId="31" fillId="21" borderId="22" xfId="34" applyBorder="1" applyAlignment="1">
      <alignment horizontal="center" vertical="center" wrapText="1"/>
    </xf>
    <xf numFmtId="3" fontId="31" fillId="21" borderId="13" xfId="34" applyNumberFormat="1" applyBorder="1" applyAlignment="1">
      <alignment horizontal="center" vertical="center"/>
    </xf>
    <xf numFmtId="173" fontId="31" fillId="21" borderId="13" xfId="34" applyNumberFormat="1" applyBorder="1" applyAlignment="1">
      <alignment vertical="center"/>
    </xf>
    <xf numFmtId="4" fontId="31" fillId="21" borderId="13" xfId="34" applyNumberFormat="1" applyBorder="1" applyAlignment="1">
      <alignment horizontal="center" vertical="center"/>
    </xf>
    <xf numFmtId="4" fontId="31" fillId="21" borderId="23" xfId="34" applyNumberFormat="1" applyBorder="1" applyAlignment="1">
      <alignment horizontal="center" vertical="center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5" fillId="0" borderId="10" xfId="0" applyNumberFormat="1" applyFont="1" applyBorder="1" applyAlignment="1" applyProtection="1">
      <alignment horizontal="center"/>
      <protection locked="0"/>
    </xf>
    <xf numFmtId="4" fontId="5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1" fillId="21" borderId="13" xfId="34" applyBorder="1" applyAlignment="1">
      <alignment horizontal="center"/>
    </xf>
    <xf numFmtId="3" fontId="31" fillId="21" borderId="13" xfId="34" applyNumberFormat="1" applyBorder="1" applyAlignment="1">
      <alignment horizontal="center"/>
    </xf>
    <xf numFmtId="3" fontId="31" fillId="21" borderId="23" xfId="34" applyNumberFormat="1" applyBorder="1" applyAlignment="1">
      <alignment horizontal="center"/>
    </xf>
    <xf numFmtId="0" fontId="31" fillId="21" borderId="24" xfId="34" applyBorder="1" applyAlignment="1">
      <alignment horizontal="center" vertical="center"/>
    </xf>
    <xf numFmtId="0" fontId="31" fillId="21" borderId="25" xfId="34" applyBorder="1" applyAlignment="1">
      <alignment horizontal="center" vertical="center"/>
    </xf>
    <xf numFmtId="0" fontId="31" fillId="21" borderId="22" xfId="34" applyBorder="1" applyAlignment="1">
      <alignment horizontal="center" vertical="center"/>
    </xf>
    <xf numFmtId="0" fontId="31" fillId="21" borderId="26" xfId="34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Superficie Afectada Promedio por Incendios
Nacional</a:t>
            </a:r>
          </a:p>
        </c:rich>
      </c:tx>
      <c:layout>
        <c:manualLayout>
          <c:xMode val="factor"/>
          <c:yMode val="factor"/>
          <c:x val="-0.05875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1645"/>
          <c:w val="0.91375"/>
          <c:h val="0.7185"/>
        </c:manualLayout>
      </c:layout>
      <c:barChart>
        <c:barDir val="col"/>
        <c:grouping val="clustered"/>
        <c:varyColors val="0"/>
        <c:ser>
          <c:idx val="1"/>
          <c:order val="0"/>
          <c:tx>
            <c:v>INC. MAGNITUD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 Inc Magnitud vs Normales '!$A$10:$A$46</c:f>
              <c:strCache/>
            </c:strRef>
          </c:cat>
          <c:val>
            <c:numRef>
              <c:f>'R Inc Magnitud vs Normales '!$J$10:$J$46</c:f>
              <c:numCache/>
            </c:numRef>
          </c:val>
        </c:ser>
        <c:axId val="54291664"/>
        <c:axId val="18862929"/>
      </c:barChart>
      <c:lineChart>
        <c:grouping val="standard"/>
        <c:varyColors val="0"/>
        <c:ser>
          <c:idx val="0"/>
          <c:order val="1"/>
          <c:tx>
            <c:v>INC. NORMALES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'R Inc Magnitud vs Normales '!$A$10:$A$46</c:f>
              <c:strCache/>
            </c:strRef>
          </c:cat>
          <c:val>
            <c:numRef>
              <c:f>'R Inc Magnitud vs Normales '!$K$10:$K$46</c:f>
              <c:numCache/>
            </c:numRef>
          </c:val>
          <c:smooth val="0"/>
        </c:ser>
        <c:axId val="35548634"/>
        <c:axId val="51502251"/>
      </c:lineChart>
      <c:catAx>
        <c:axId val="54291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Temporada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862929"/>
        <c:crosses val="autoZero"/>
        <c:auto val="0"/>
        <c:lblOffset val="100"/>
        <c:tickLblSkip val="2"/>
        <c:noMultiLvlLbl val="0"/>
      </c:catAx>
      <c:valAx>
        <c:axId val="18862929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Ha/Inc. Magnitud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4291664"/>
        <c:crossesAt val="1"/>
        <c:crossBetween val="between"/>
        <c:dispUnits/>
      </c:valAx>
      <c:catAx>
        <c:axId val="35548634"/>
        <c:scaling>
          <c:orientation val="minMax"/>
        </c:scaling>
        <c:axPos val="b"/>
        <c:delete val="1"/>
        <c:majorTickMark val="out"/>
        <c:minorTickMark val="none"/>
        <c:tickLblPos val="nextTo"/>
        <c:crossAx val="51502251"/>
        <c:crosses val="autoZero"/>
        <c:auto val="0"/>
        <c:lblOffset val="100"/>
        <c:tickLblSkip val="1"/>
        <c:noMultiLvlLbl val="0"/>
      </c:catAx>
      <c:valAx>
        <c:axId val="51502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Ha/Inc. Normales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5548634"/>
        <c:crosses val="max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93975"/>
          <c:w val="0.5467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Superficie Afectada Promedio por Incendios
Ambito Conaf</a:t>
            </a:r>
          </a:p>
        </c:rich>
      </c:tx>
      <c:layout>
        <c:manualLayout>
          <c:xMode val="factor"/>
          <c:yMode val="factor"/>
          <c:x val="-0.044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14975"/>
          <c:w val="0.86825"/>
          <c:h val="0.732"/>
        </c:manualLayout>
      </c:layout>
      <c:barChart>
        <c:barDir val="col"/>
        <c:grouping val="clustered"/>
        <c:varyColors val="0"/>
        <c:ser>
          <c:idx val="1"/>
          <c:order val="0"/>
          <c:tx>
            <c:v>Inc.Magnitud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 Inc Magnitud vs Normales '!$A$97:$A$128</c:f>
              <c:strCache/>
            </c:strRef>
          </c:cat>
          <c:val>
            <c:numRef>
              <c:f>'R Inc Magnitud vs Normales '!$J$97:$J$128</c:f>
              <c:numCache/>
            </c:numRef>
          </c:val>
        </c:ser>
        <c:axId val="60867076"/>
        <c:axId val="10932773"/>
      </c:barChart>
      <c:lineChart>
        <c:grouping val="standard"/>
        <c:varyColors val="0"/>
        <c:ser>
          <c:idx val="0"/>
          <c:order val="1"/>
          <c:tx>
            <c:v>Inc.Normales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'R Inc Magnitud vs Normales '!$A$97:$A$128</c:f>
              <c:strCache/>
            </c:strRef>
          </c:cat>
          <c:val>
            <c:numRef>
              <c:f>'R Inc Magnitud vs Normales '!$K$97:$K$128</c:f>
              <c:numCache/>
            </c:numRef>
          </c:val>
          <c:smooth val="0"/>
        </c:ser>
        <c:axId val="31286094"/>
        <c:axId val="13139391"/>
      </c:lineChart>
      <c:catAx>
        <c:axId val="608670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0932773"/>
        <c:crosses val="autoZero"/>
        <c:auto val="0"/>
        <c:lblOffset val="100"/>
        <c:tickLblSkip val="1"/>
        <c:noMultiLvlLbl val="0"/>
      </c:catAx>
      <c:valAx>
        <c:axId val="10932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Ha/Inc Magnitud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0867076"/>
        <c:crossesAt val="1"/>
        <c:crossBetween val="between"/>
        <c:dispUnits/>
      </c:valAx>
      <c:catAx>
        <c:axId val="31286094"/>
        <c:scaling>
          <c:orientation val="minMax"/>
        </c:scaling>
        <c:axPos val="b"/>
        <c:delete val="1"/>
        <c:majorTickMark val="out"/>
        <c:minorTickMark val="none"/>
        <c:tickLblPos val="nextTo"/>
        <c:crossAx val="13139391"/>
        <c:crosses val="autoZero"/>
        <c:auto val="0"/>
        <c:lblOffset val="100"/>
        <c:tickLblSkip val="1"/>
        <c:noMultiLvlLbl val="0"/>
      </c:catAx>
      <c:valAx>
        <c:axId val="13139391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Ha/Inc Normales</a:t>
                </a:r>
              </a:p>
            </c:rich>
          </c:tx>
          <c:layout>
            <c:manualLayout>
              <c:xMode val="factor"/>
              <c:yMode val="factor"/>
              <c:x val="-0.007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1286094"/>
        <c:crosses val="max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2"/>
          <c:y val="0.876"/>
          <c:w val="0.334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Superficie Afectada Promedio por Incendios
Ambito Empresas</a:t>
            </a:r>
          </a:p>
        </c:rich>
      </c:tx>
      <c:layout>
        <c:manualLayout>
          <c:xMode val="factor"/>
          <c:yMode val="factor"/>
          <c:x val="-0.05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25"/>
          <c:y val="0.1755"/>
          <c:w val="0.86525"/>
          <c:h val="0.705"/>
        </c:manualLayout>
      </c:layout>
      <c:barChart>
        <c:barDir val="col"/>
        <c:grouping val="clustered"/>
        <c:varyColors val="0"/>
        <c:ser>
          <c:idx val="1"/>
          <c:order val="0"/>
          <c:tx>
            <c:v>Inc.Magnitud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 Inc Magnitud vs Normales '!$A$173:$A$204</c:f>
              <c:strCache/>
            </c:strRef>
          </c:cat>
          <c:val>
            <c:numRef>
              <c:f>'R Inc Magnitud vs Normales '!$J$173:$J$204</c:f>
              <c:numCache/>
            </c:numRef>
          </c:val>
        </c:ser>
        <c:axId val="51145656"/>
        <c:axId val="57657721"/>
      </c:barChart>
      <c:lineChart>
        <c:grouping val="standard"/>
        <c:varyColors val="0"/>
        <c:ser>
          <c:idx val="0"/>
          <c:order val="1"/>
          <c:tx>
            <c:v>Inc.Normales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'R Inc Magnitud vs Normales '!$A$99:$A$116</c:f>
              <c:strCache/>
            </c:strRef>
          </c:cat>
          <c:val>
            <c:numRef>
              <c:f>'R Inc Magnitud vs Normales '!$K$173:$K$204</c:f>
              <c:numCache/>
            </c:numRef>
          </c:val>
          <c:smooth val="0"/>
        </c:ser>
        <c:axId val="49157442"/>
        <c:axId val="39763795"/>
      </c:lineChart>
      <c:catAx>
        <c:axId val="511456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7657721"/>
        <c:crosses val="autoZero"/>
        <c:auto val="0"/>
        <c:lblOffset val="100"/>
        <c:tickLblSkip val="1"/>
        <c:noMultiLvlLbl val="0"/>
      </c:catAx>
      <c:valAx>
        <c:axId val="57657721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Ha/Inc Magnitud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1145656"/>
        <c:crossesAt val="1"/>
        <c:crossBetween val="between"/>
        <c:dispUnits/>
      </c:valAx>
      <c:catAx>
        <c:axId val="49157442"/>
        <c:scaling>
          <c:orientation val="minMax"/>
        </c:scaling>
        <c:axPos val="b"/>
        <c:delete val="1"/>
        <c:majorTickMark val="out"/>
        <c:minorTickMark val="none"/>
        <c:tickLblPos val="nextTo"/>
        <c:crossAx val="39763795"/>
        <c:crosses val="autoZero"/>
        <c:auto val="0"/>
        <c:lblOffset val="100"/>
        <c:tickLblSkip val="1"/>
        <c:noMultiLvlLbl val="0"/>
      </c:catAx>
      <c:valAx>
        <c:axId val="39763795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Ha/inc Normales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9157442"/>
        <c:crosses val="max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2"/>
          <c:y val="0.8605"/>
          <c:w val="0.3502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53</xdr:row>
      <xdr:rowOff>9525</xdr:rowOff>
    </xdr:from>
    <xdr:to>
      <xdr:col>9</xdr:col>
      <xdr:colOff>866775</xdr:colOff>
      <xdr:row>80</xdr:row>
      <xdr:rowOff>0</xdr:rowOff>
    </xdr:to>
    <xdr:graphicFrame>
      <xdr:nvGraphicFramePr>
        <xdr:cNvPr id="1" name="Gráfico 9"/>
        <xdr:cNvGraphicFramePr/>
      </xdr:nvGraphicFramePr>
      <xdr:xfrm>
        <a:off x="3181350" y="10820400"/>
        <a:ext cx="68961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132</xdr:row>
      <xdr:rowOff>104775</xdr:rowOff>
    </xdr:from>
    <xdr:to>
      <xdr:col>11</xdr:col>
      <xdr:colOff>952500</xdr:colOff>
      <xdr:row>155</xdr:row>
      <xdr:rowOff>123825</xdr:rowOff>
    </xdr:to>
    <xdr:graphicFrame>
      <xdr:nvGraphicFramePr>
        <xdr:cNvPr id="2" name="Gráfico 10"/>
        <xdr:cNvGraphicFramePr/>
      </xdr:nvGraphicFramePr>
      <xdr:xfrm>
        <a:off x="3238500" y="25746075"/>
        <a:ext cx="91630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952500</xdr:colOff>
      <xdr:row>209</xdr:row>
      <xdr:rowOff>28575</xdr:rowOff>
    </xdr:from>
    <xdr:to>
      <xdr:col>11</xdr:col>
      <xdr:colOff>914400</xdr:colOff>
      <xdr:row>232</xdr:row>
      <xdr:rowOff>9525</xdr:rowOff>
    </xdr:to>
    <xdr:graphicFrame>
      <xdr:nvGraphicFramePr>
        <xdr:cNvPr id="3" name="Gráfico 12"/>
        <xdr:cNvGraphicFramePr/>
      </xdr:nvGraphicFramePr>
      <xdr:xfrm>
        <a:off x="3219450" y="40205025"/>
        <a:ext cx="9144000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8"/>
  <sheetViews>
    <sheetView showGridLines="0" tabSelected="1" zoomScale="75" zoomScaleNormal="75" zoomScalePageLayoutView="0" workbookViewId="0" topLeftCell="A1">
      <selection activeCell="C1" sqref="C1"/>
    </sheetView>
  </sheetViews>
  <sheetFormatPr defaultColWidth="11.421875" defaultRowHeight="12.75"/>
  <cols>
    <col min="1" max="1" width="15.00390625" style="0" customWidth="1"/>
    <col min="2" max="2" width="19.00390625" style="0" bestFit="1" customWidth="1"/>
    <col min="3" max="3" width="14.57421875" style="0" bestFit="1" customWidth="1"/>
    <col min="4" max="4" width="13.421875" style="0" customWidth="1"/>
    <col min="5" max="5" width="14.57421875" style="0" customWidth="1"/>
    <col min="6" max="6" width="19.00390625" style="0" bestFit="1" customWidth="1"/>
    <col min="7" max="7" width="14.57421875" style="0" bestFit="1" customWidth="1"/>
    <col min="8" max="8" width="13.421875" style="0" bestFit="1" customWidth="1"/>
    <col min="9" max="9" width="14.57421875" style="0" customWidth="1"/>
    <col min="10" max="10" width="19.00390625" style="0" bestFit="1" customWidth="1"/>
    <col min="11" max="12" width="14.57421875" style="0" bestFit="1" customWidth="1"/>
  </cols>
  <sheetData>
    <row r="1" spans="1:7" ht="12.75">
      <c r="A1" s="10" t="s">
        <v>2</v>
      </c>
      <c r="C1" s="1"/>
      <c r="D1" s="2"/>
      <c r="E1" s="1"/>
      <c r="F1" s="1"/>
      <c r="G1" s="1"/>
    </row>
    <row r="2" spans="1:7" ht="12.75">
      <c r="A2" s="10" t="s">
        <v>28</v>
      </c>
      <c r="C2" s="1"/>
      <c r="D2" s="2"/>
      <c r="E2" s="1"/>
      <c r="F2" s="1"/>
      <c r="G2" s="12"/>
    </row>
    <row r="3" spans="1:7" ht="12.75">
      <c r="A3" s="11" t="s">
        <v>29</v>
      </c>
      <c r="C3" s="1"/>
      <c r="D3" s="2"/>
      <c r="E3" s="1"/>
      <c r="F3" s="1"/>
      <c r="G3" s="1"/>
    </row>
    <row r="4" spans="1:12" ht="18">
      <c r="A4" s="62" t="s">
        <v>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">
      <c r="A5" s="62" t="s">
        <v>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8">
      <c r="A6" s="62" t="s">
        <v>30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8" ht="18">
      <c r="A7" s="4" t="s">
        <v>1</v>
      </c>
      <c r="B7" s="3"/>
      <c r="C7" s="3"/>
      <c r="D7" s="3"/>
      <c r="E7" s="3"/>
      <c r="F7" s="3"/>
      <c r="G7" s="3"/>
      <c r="H7" s="3"/>
    </row>
    <row r="8" spans="1:12" ht="15">
      <c r="A8" s="66" t="s">
        <v>27</v>
      </c>
      <c r="B8" s="63" t="s">
        <v>5</v>
      </c>
      <c r="C8" s="63"/>
      <c r="D8" s="63"/>
      <c r="E8" s="63"/>
      <c r="F8" s="24" t="s">
        <v>6</v>
      </c>
      <c r="G8" s="24"/>
      <c r="H8" s="24"/>
      <c r="I8" s="25"/>
      <c r="J8" s="64" t="s">
        <v>7</v>
      </c>
      <c r="K8" s="64"/>
      <c r="L8" s="65"/>
    </row>
    <row r="9" spans="1:12" ht="15">
      <c r="A9" s="67"/>
      <c r="B9" s="13" t="s">
        <v>8</v>
      </c>
      <c r="C9" s="13" t="s">
        <v>10</v>
      </c>
      <c r="D9" s="14" t="s">
        <v>9</v>
      </c>
      <c r="E9" s="15" t="s">
        <v>11</v>
      </c>
      <c r="F9" s="14" t="s">
        <v>8</v>
      </c>
      <c r="G9" s="13" t="s">
        <v>10</v>
      </c>
      <c r="H9" s="14" t="s">
        <v>9</v>
      </c>
      <c r="I9" s="15" t="s">
        <v>11</v>
      </c>
      <c r="J9" s="14" t="s">
        <v>8</v>
      </c>
      <c r="K9" s="13" t="s">
        <v>10</v>
      </c>
      <c r="L9" s="26" t="s">
        <v>12</v>
      </c>
    </row>
    <row r="10" spans="1:12" ht="15">
      <c r="A10" s="16">
        <v>85</v>
      </c>
      <c r="B10" s="16">
        <v>40</v>
      </c>
      <c r="C10" s="7">
        <f aca="true" t="shared" si="0" ref="C10:C36">+D10-B10</f>
        <v>5183</v>
      </c>
      <c r="D10" s="7">
        <v>5223</v>
      </c>
      <c r="E10" s="17">
        <f aca="true" t="shared" si="1" ref="E10:E36">(B10/D10)*100</f>
        <v>0.7658433850277618</v>
      </c>
      <c r="F10" s="7">
        <v>33289.6</v>
      </c>
      <c r="G10" s="7">
        <f aca="true" t="shared" si="2" ref="G10:G36">+H10-F10</f>
        <v>14282.400000000001</v>
      </c>
      <c r="H10" s="7">
        <v>47572</v>
      </c>
      <c r="I10" s="17">
        <f aca="true" t="shared" si="3" ref="I10:I36">(F10/H10)*100</f>
        <v>69.97729756999915</v>
      </c>
      <c r="J10" s="18">
        <f aca="true" t="shared" si="4" ref="J10:J36">+F10/B10</f>
        <v>832.24</v>
      </c>
      <c r="K10" s="18">
        <f aca="true" t="shared" si="5" ref="K10:K36">+G10/C10</f>
        <v>2.75562415589427</v>
      </c>
      <c r="L10" s="18">
        <f aca="true" t="shared" si="6" ref="L10:L36">+H10/D10</f>
        <v>9.108175378135172</v>
      </c>
    </row>
    <row r="11" spans="1:12" ht="15">
      <c r="A11" s="19">
        <v>86</v>
      </c>
      <c r="B11" s="19">
        <v>54</v>
      </c>
      <c r="C11" s="5">
        <f t="shared" si="0"/>
        <v>5367</v>
      </c>
      <c r="D11" s="5">
        <v>5421</v>
      </c>
      <c r="E11" s="20">
        <f t="shared" si="1"/>
        <v>0.996126175982291</v>
      </c>
      <c r="F11" s="5">
        <v>39183.53</v>
      </c>
      <c r="G11" s="5">
        <f t="shared" si="2"/>
        <v>28230.47</v>
      </c>
      <c r="H11" s="5">
        <v>67414</v>
      </c>
      <c r="I11" s="20">
        <f t="shared" si="3"/>
        <v>58.12372800901889</v>
      </c>
      <c r="J11" s="21">
        <f t="shared" si="4"/>
        <v>725.6209259259259</v>
      </c>
      <c r="K11" s="21">
        <f t="shared" si="5"/>
        <v>5.2600093161915416</v>
      </c>
      <c r="L11" s="21">
        <f t="shared" si="6"/>
        <v>12.435712968087069</v>
      </c>
    </row>
    <row r="12" spans="1:12" ht="15">
      <c r="A12" s="19">
        <v>87</v>
      </c>
      <c r="B12" s="19">
        <v>97</v>
      </c>
      <c r="C12" s="5">
        <f t="shared" si="0"/>
        <v>5098</v>
      </c>
      <c r="D12" s="5">
        <v>5195</v>
      </c>
      <c r="E12" s="20">
        <f t="shared" si="1"/>
        <v>1.8671799807507221</v>
      </c>
      <c r="F12" s="5">
        <v>64785.26</v>
      </c>
      <c r="G12" s="5">
        <f t="shared" si="2"/>
        <v>32269.739999999998</v>
      </c>
      <c r="H12" s="5">
        <v>97055</v>
      </c>
      <c r="I12" s="20">
        <f t="shared" si="3"/>
        <v>66.75107928494153</v>
      </c>
      <c r="J12" s="21">
        <f t="shared" si="4"/>
        <v>667.8892783505155</v>
      </c>
      <c r="K12" s="21">
        <f t="shared" si="5"/>
        <v>6.329882306786975</v>
      </c>
      <c r="L12" s="21">
        <f t="shared" si="6"/>
        <v>18.682386910490855</v>
      </c>
    </row>
    <row r="13" spans="1:12" ht="15">
      <c r="A13" s="19">
        <v>88</v>
      </c>
      <c r="B13" s="19">
        <v>49</v>
      </c>
      <c r="C13" s="5">
        <f t="shared" si="0"/>
        <v>5153</v>
      </c>
      <c r="D13" s="5">
        <v>5202</v>
      </c>
      <c r="E13" s="20">
        <f t="shared" si="1"/>
        <v>0.9419454056132257</v>
      </c>
      <c r="F13" s="5">
        <v>60541.12</v>
      </c>
      <c r="G13" s="5">
        <f t="shared" si="2"/>
        <v>24358.879999999997</v>
      </c>
      <c r="H13" s="5">
        <v>84900</v>
      </c>
      <c r="I13" s="20">
        <f t="shared" si="3"/>
        <v>71.30873969375736</v>
      </c>
      <c r="J13" s="21">
        <f t="shared" si="4"/>
        <v>1235.5330612244898</v>
      </c>
      <c r="K13" s="21">
        <f t="shared" si="5"/>
        <v>4.727125946050844</v>
      </c>
      <c r="L13" s="21">
        <f t="shared" si="6"/>
        <v>16.320645905420992</v>
      </c>
    </row>
    <row r="14" spans="1:12" ht="15">
      <c r="A14" s="19">
        <v>89</v>
      </c>
      <c r="B14" s="19">
        <v>78</v>
      </c>
      <c r="C14" s="5">
        <f t="shared" si="0"/>
        <v>5163</v>
      </c>
      <c r="D14" s="5">
        <v>5241</v>
      </c>
      <c r="E14" s="20">
        <f t="shared" si="1"/>
        <v>1.4882655981682884</v>
      </c>
      <c r="F14" s="5">
        <v>65631.8</v>
      </c>
      <c r="G14" s="5">
        <f t="shared" si="2"/>
        <v>22430.199999999997</v>
      </c>
      <c r="H14" s="5">
        <v>88062</v>
      </c>
      <c r="I14" s="20">
        <f t="shared" si="3"/>
        <v>74.52908178328906</v>
      </c>
      <c r="J14" s="21">
        <f t="shared" si="4"/>
        <v>841.4333333333334</v>
      </c>
      <c r="K14" s="21">
        <f t="shared" si="5"/>
        <v>4.3444121634708495</v>
      </c>
      <c r="L14" s="21">
        <f t="shared" si="6"/>
        <v>16.802518603319978</v>
      </c>
    </row>
    <row r="15" spans="1:12" ht="15">
      <c r="A15" s="19">
        <v>90</v>
      </c>
      <c r="B15" s="22">
        <f aca="true" t="shared" si="7" ref="B15:B38">+B97+B173</f>
        <v>23</v>
      </c>
      <c r="C15" s="5">
        <f t="shared" si="0"/>
        <v>4091</v>
      </c>
      <c r="D15" s="5">
        <f aca="true" t="shared" si="8" ref="D15:D38">+D97+D173</f>
        <v>4114</v>
      </c>
      <c r="E15" s="20">
        <f t="shared" si="1"/>
        <v>0.5590666018473505</v>
      </c>
      <c r="F15" s="5">
        <f aca="true" t="shared" si="9" ref="F15:F39">+F97+F173</f>
        <v>12917</v>
      </c>
      <c r="G15" s="5">
        <f t="shared" si="2"/>
        <v>12628</v>
      </c>
      <c r="H15" s="5">
        <f aca="true" t="shared" si="10" ref="H15:H38">+H97+H173</f>
        <v>25545</v>
      </c>
      <c r="I15" s="20">
        <f t="shared" si="3"/>
        <v>50.56566842826384</v>
      </c>
      <c r="J15" s="21">
        <f t="shared" si="4"/>
        <v>561.6086956521739</v>
      </c>
      <c r="K15" s="21">
        <f t="shared" si="5"/>
        <v>3.0867758494255684</v>
      </c>
      <c r="L15" s="21">
        <f t="shared" si="6"/>
        <v>6.209285367039378</v>
      </c>
    </row>
    <row r="16" spans="1:12" ht="15">
      <c r="A16" s="19">
        <v>91</v>
      </c>
      <c r="B16" s="22">
        <f t="shared" si="7"/>
        <v>44</v>
      </c>
      <c r="C16" s="5">
        <f t="shared" si="0"/>
        <v>5150</v>
      </c>
      <c r="D16" s="5">
        <f t="shared" si="8"/>
        <v>5194</v>
      </c>
      <c r="E16" s="20">
        <f t="shared" si="1"/>
        <v>0.8471313053523296</v>
      </c>
      <c r="F16" s="5">
        <f t="shared" si="9"/>
        <v>30712</v>
      </c>
      <c r="G16" s="5">
        <f t="shared" si="2"/>
        <v>19561.129999999997</v>
      </c>
      <c r="H16" s="5">
        <f t="shared" si="10"/>
        <v>50273.13</v>
      </c>
      <c r="I16" s="20">
        <f t="shared" si="3"/>
        <v>61.09028819172389</v>
      </c>
      <c r="J16" s="21">
        <f t="shared" si="4"/>
        <v>698</v>
      </c>
      <c r="K16" s="21">
        <f t="shared" si="5"/>
        <v>3.798277669902912</v>
      </c>
      <c r="L16" s="21">
        <f t="shared" si="6"/>
        <v>9.679077782056218</v>
      </c>
    </row>
    <row r="17" spans="1:12" ht="15">
      <c r="A17" s="19">
        <v>92</v>
      </c>
      <c r="B17" s="22">
        <f t="shared" si="7"/>
        <v>21</v>
      </c>
      <c r="C17" s="5">
        <f t="shared" si="0"/>
        <v>4767</v>
      </c>
      <c r="D17" s="5">
        <f t="shared" si="8"/>
        <v>4788</v>
      </c>
      <c r="E17" s="20">
        <f t="shared" si="1"/>
        <v>0.43859649122807015</v>
      </c>
      <c r="F17" s="5">
        <f t="shared" si="9"/>
        <v>13395.56</v>
      </c>
      <c r="G17" s="5">
        <f t="shared" si="2"/>
        <v>10828.56</v>
      </c>
      <c r="H17" s="5">
        <f t="shared" si="10"/>
        <v>24224.12</v>
      </c>
      <c r="I17" s="20">
        <f t="shared" si="3"/>
        <v>55.298438085676594</v>
      </c>
      <c r="J17" s="21">
        <f t="shared" si="4"/>
        <v>637.8838095238095</v>
      </c>
      <c r="K17" s="21">
        <f t="shared" si="5"/>
        <v>2.2715670232850846</v>
      </c>
      <c r="L17" s="21">
        <f t="shared" si="6"/>
        <v>5.059340016708438</v>
      </c>
    </row>
    <row r="18" spans="1:12" ht="15">
      <c r="A18" s="19">
        <v>93</v>
      </c>
      <c r="B18" s="22">
        <f t="shared" si="7"/>
        <v>51</v>
      </c>
      <c r="C18" s="5">
        <f t="shared" si="0"/>
        <v>6067</v>
      </c>
      <c r="D18" s="5">
        <f t="shared" si="8"/>
        <v>6118</v>
      </c>
      <c r="E18" s="20">
        <f t="shared" si="1"/>
        <v>0.8336057535142204</v>
      </c>
      <c r="F18" s="5">
        <f t="shared" si="9"/>
        <v>32899.259999999995</v>
      </c>
      <c r="G18" s="5">
        <f t="shared" si="2"/>
        <v>17081.33</v>
      </c>
      <c r="H18" s="5">
        <f t="shared" si="10"/>
        <v>49980.59</v>
      </c>
      <c r="I18" s="20">
        <f t="shared" si="3"/>
        <v>65.82407290510174</v>
      </c>
      <c r="J18" s="21">
        <f t="shared" si="4"/>
        <v>645.0835294117646</v>
      </c>
      <c r="K18" s="21">
        <f t="shared" si="5"/>
        <v>2.815449151145542</v>
      </c>
      <c r="L18" s="21">
        <f t="shared" si="6"/>
        <v>8.169432821183392</v>
      </c>
    </row>
    <row r="19" spans="1:12" ht="15">
      <c r="A19" s="19">
        <v>94</v>
      </c>
      <c r="B19" s="22">
        <f t="shared" si="7"/>
        <v>52</v>
      </c>
      <c r="C19" s="5">
        <f t="shared" si="0"/>
        <v>6162</v>
      </c>
      <c r="D19" s="5">
        <f t="shared" si="8"/>
        <v>6214</v>
      </c>
      <c r="E19" s="20">
        <f t="shared" si="1"/>
        <v>0.8368200836820083</v>
      </c>
      <c r="F19" s="5">
        <f t="shared" si="9"/>
        <v>43149.740000000005</v>
      </c>
      <c r="G19" s="5">
        <f t="shared" si="2"/>
        <v>22456.03</v>
      </c>
      <c r="H19" s="5">
        <f t="shared" si="10"/>
        <v>65605.77</v>
      </c>
      <c r="I19" s="20">
        <f t="shared" si="3"/>
        <v>65.77125761956609</v>
      </c>
      <c r="J19" s="21">
        <f t="shared" si="4"/>
        <v>829.8026923076924</v>
      </c>
      <c r="K19" s="21">
        <f t="shared" si="5"/>
        <v>3.6442762090230443</v>
      </c>
      <c r="L19" s="21">
        <f t="shared" si="6"/>
        <v>10.557735757965885</v>
      </c>
    </row>
    <row r="20" spans="1:12" ht="15">
      <c r="A20" s="19">
        <v>95</v>
      </c>
      <c r="B20" s="22">
        <f t="shared" si="7"/>
        <v>30</v>
      </c>
      <c r="C20" s="5">
        <f t="shared" si="0"/>
        <v>5324</v>
      </c>
      <c r="D20" s="5">
        <f t="shared" si="8"/>
        <v>5354</v>
      </c>
      <c r="E20" s="20">
        <f t="shared" si="1"/>
        <v>0.5603287261860291</v>
      </c>
      <c r="F20" s="5">
        <f t="shared" si="9"/>
        <v>11348.41</v>
      </c>
      <c r="G20" s="5">
        <f t="shared" si="2"/>
        <v>14825.39</v>
      </c>
      <c r="H20" s="5">
        <f t="shared" si="10"/>
        <v>26173.8</v>
      </c>
      <c r="I20" s="20">
        <f t="shared" si="3"/>
        <v>43.35789988461744</v>
      </c>
      <c r="J20" s="21">
        <f t="shared" si="4"/>
        <v>378.2803333333333</v>
      </c>
      <c r="K20" s="21">
        <f t="shared" si="5"/>
        <v>2.78463373403456</v>
      </c>
      <c r="L20" s="21">
        <f t="shared" si="6"/>
        <v>4.88864400448263</v>
      </c>
    </row>
    <row r="21" spans="1:12" ht="15">
      <c r="A21" s="19">
        <v>96</v>
      </c>
      <c r="B21" s="22">
        <f t="shared" si="7"/>
        <v>39</v>
      </c>
      <c r="C21" s="5">
        <f t="shared" si="0"/>
        <v>5847</v>
      </c>
      <c r="D21" s="5">
        <f t="shared" si="8"/>
        <v>5886</v>
      </c>
      <c r="E21" s="20">
        <f t="shared" si="1"/>
        <v>0.6625891946992865</v>
      </c>
      <c r="F21" s="5">
        <f t="shared" si="9"/>
        <v>20919.01</v>
      </c>
      <c r="G21" s="5">
        <f t="shared" si="2"/>
        <v>19162.56</v>
      </c>
      <c r="H21" s="5">
        <f t="shared" si="10"/>
        <v>40081.57</v>
      </c>
      <c r="I21" s="20">
        <f t="shared" si="3"/>
        <v>52.191094310926445</v>
      </c>
      <c r="J21" s="21">
        <f t="shared" si="4"/>
        <v>536.3848717948717</v>
      </c>
      <c r="K21" s="21">
        <f t="shared" si="5"/>
        <v>3.277331965110313</v>
      </c>
      <c r="L21" s="21">
        <f t="shared" si="6"/>
        <v>6.809644920149507</v>
      </c>
    </row>
    <row r="22" spans="1:12" ht="15">
      <c r="A22" s="19">
        <v>97</v>
      </c>
      <c r="B22" s="22">
        <f t="shared" si="7"/>
        <v>39</v>
      </c>
      <c r="C22" s="5">
        <f t="shared" si="0"/>
        <v>5448</v>
      </c>
      <c r="D22" s="5">
        <f t="shared" si="8"/>
        <v>5487</v>
      </c>
      <c r="E22" s="20">
        <f t="shared" si="1"/>
        <v>0.7107709130672498</v>
      </c>
      <c r="F22" s="5">
        <f t="shared" si="9"/>
        <v>27410.71</v>
      </c>
      <c r="G22" s="5">
        <f t="shared" si="2"/>
        <v>16181.39</v>
      </c>
      <c r="H22" s="5">
        <f t="shared" si="10"/>
        <v>43592.1</v>
      </c>
      <c r="I22" s="20">
        <f t="shared" si="3"/>
        <v>62.87999431089578</v>
      </c>
      <c r="J22" s="21">
        <f t="shared" si="4"/>
        <v>702.8387179487179</v>
      </c>
      <c r="K22" s="21">
        <f t="shared" si="5"/>
        <v>2.97015234948605</v>
      </c>
      <c r="L22" s="21">
        <f t="shared" si="6"/>
        <v>7.944614543466375</v>
      </c>
    </row>
    <row r="23" spans="1:12" ht="15">
      <c r="A23" s="19">
        <v>98</v>
      </c>
      <c r="B23" s="22">
        <f t="shared" si="7"/>
        <v>54</v>
      </c>
      <c r="C23" s="5">
        <f t="shared" si="0"/>
        <v>5275</v>
      </c>
      <c r="D23" s="5">
        <f t="shared" si="8"/>
        <v>5329</v>
      </c>
      <c r="E23" s="20">
        <f t="shared" si="1"/>
        <v>1.0133233252017264</v>
      </c>
      <c r="F23" s="5">
        <f t="shared" si="9"/>
        <v>74324.6</v>
      </c>
      <c r="G23" s="5">
        <f t="shared" si="2"/>
        <v>16562.919999999984</v>
      </c>
      <c r="H23" s="5">
        <f t="shared" si="10"/>
        <v>90887.51999999999</v>
      </c>
      <c r="I23" s="20">
        <f t="shared" si="3"/>
        <v>81.7764639193588</v>
      </c>
      <c r="J23" s="21">
        <f t="shared" si="4"/>
        <v>1376.3814814814816</v>
      </c>
      <c r="K23" s="21">
        <f t="shared" si="5"/>
        <v>3.139890047393362</v>
      </c>
      <c r="L23" s="21">
        <f t="shared" si="6"/>
        <v>17.055267404766372</v>
      </c>
    </row>
    <row r="24" spans="1:12" ht="15">
      <c r="A24" s="19">
        <v>99</v>
      </c>
      <c r="B24" s="22">
        <f t="shared" si="7"/>
        <v>58</v>
      </c>
      <c r="C24" s="5">
        <f t="shared" si="0"/>
        <v>6772</v>
      </c>
      <c r="D24" s="5">
        <f t="shared" si="8"/>
        <v>6830</v>
      </c>
      <c r="E24" s="20">
        <f t="shared" si="1"/>
        <v>0.8491947291361639</v>
      </c>
      <c r="F24" s="5">
        <f t="shared" si="9"/>
        <v>82942.20000000001</v>
      </c>
      <c r="G24" s="5">
        <f t="shared" si="2"/>
        <v>18748.54999999999</v>
      </c>
      <c r="H24" s="5">
        <f t="shared" si="10"/>
        <v>101690.75</v>
      </c>
      <c r="I24" s="20">
        <f t="shared" si="3"/>
        <v>81.56317069153292</v>
      </c>
      <c r="J24" s="21">
        <f t="shared" si="4"/>
        <v>1430.0379310344829</v>
      </c>
      <c r="K24" s="21">
        <f t="shared" si="5"/>
        <v>2.7685395747194312</v>
      </c>
      <c r="L24" s="21">
        <f t="shared" si="6"/>
        <v>14.888836017569545</v>
      </c>
    </row>
    <row r="25" spans="1:12" ht="15">
      <c r="A25" s="19" t="s">
        <v>13</v>
      </c>
      <c r="B25" s="22">
        <f t="shared" si="7"/>
        <v>12</v>
      </c>
      <c r="C25" s="5">
        <f t="shared" si="0"/>
        <v>5240</v>
      </c>
      <c r="D25" s="5">
        <f t="shared" si="8"/>
        <v>5252</v>
      </c>
      <c r="E25" s="20">
        <f t="shared" si="1"/>
        <v>0.2284843869002285</v>
      </c>
      <c r="F25" s="5">
        <f t="shared" si="9"/>
        <v>6510.24</v>
      </c>
      <c r="G25" s="5">
        <f t="shared" si="2"/>
        <v>10672.35</v>
      </c>
      <c r="H25" s="5">
        <f t="shared" si="10"/>
        <v>17182.59</v>
      </c>
      <c r="I25" s="20">
        <f t="shared" si="3"/>
        <v>37.888583735048094</v>
      </c>
      <c r="J25" s="21">
        <f t="shared" si="4"/>
        <v>542.52</v>
      </c>
      <c r="K25" s="21">
        <f t="shared" si="5"/>
        <v>2.0367080152671755</v>
      </c>
      <c r="L25" s="21">
        <f t="shared" si="6"/>
        <v>3.271627951256664</v>
      </c>
    </row>
    <row r="26" spans="1:12" ht="15">
      <c r="A26" s="19" t="s">
        <v>14</v>
      </c>
      <c r="B26" s="22">
        <f t="shared" si="7"/>
        <v>5</v>
      </c>
      <c r="C26" s="5">
        <f t="shared" si="0"/>
        <v>5369</v>
      </c>
      <c r="D26" s="5">
        <f t="shared" si="8"/>
        <v>5374</v>
      </c>
      <c r="E26" s="20">
        <f t="shared" si="1"/>
        <v>0.09304056568663938</v>
      </c>
      <c r="F26" s="5">
        <f t="shared" si="9"/>
        <v>1650</v>
      </c>
      <c r="G26" s="5">
        <f t="shared" si="2"/>
        <v>9267.92</v>
      </c>
      <c r="H26" s="5">
        <f t="shared" si="10"/>
        <v>10917.92</v>
      </c>
      <c r="I26" s="20">
        <f t="shared" si="3"/>
        <v>15.112768732505824</v>
      </c>
      <c r="J26" s="21">
        <f t="shared" si="4"/>
        <v>330</v>
      </c>
      <c r="K26" s="21">
        <f t="shared" si="5"/>
        <v>1.7261910970385548</v>
      </c>
      <c r="L26" s="21">
        <f t="shared" si="6"/>
        <v>2.0316189058429477</v>
      </c>
    </row>
    <row r="27" spans="1:12" ht="15">
      <c r="A27" s="19" t="s">
        <v>15</v>
      </c>
      <c r="B27" s="22">
        <f t="shared" si="7"/>
        <v>70</v>
      </c>
      <c r="C27" s="5">
        <f t="shared" si="0"/>
        <v>6631</v>
      </c>
      <c r="D27" s="5">
        <f t="shared" si="8"/>
        <v>6701</v>
      </c>
      <c r="E27" s="20">
        <f t="shared" si="1"/>
        <v>1.044620205939412</v>
      </c>
      <c r="F27" s="5">
        <f t="shared" si="9"/>
        <v>67100.93000000001</v>
      </c>
      <c r="G27" s="5">
        <f t="shared" si="2"/>
        <v>22968.119999999995</v>
      </c>
      <c r="H27" s="5">
        <f t="shared" si="10"/>
        <v>90069.05</v>
      </c>
      <c r="I27" s="20">
        <f t="shared" si="3"/>
        <v>74.49943126967588</v>
      </c>
      <c r="J27" s="21">
        <f t="shared" si="4"/>
        <v>958.5847142857144</v>
      </c>
      <c r="K27" s="21">
        <f t="shared" si="5"/>
        <v>3.4637490574573966</v>
      </c>
      <c r="L27" s="21">
        <f t="shared" si="6"/>
        <v>13.441135651395314</v>
      </c>
    </row>
    <row r="28" spans="1:12" ht="15">
      <c r="A28" s="19" t="s">
        <v>16</v>
      </c>
      <c r="B28" s="22">
        <f t="shared" si="7"/>
        <v>38</v>
      </c>
      <c r="C28" s="5">
        <f t="shared" si="0"/>
        <v>7534</v>
      </c>
      <c r="D28" s="5">
        <f t="shared" si="8"/>
        <v>7572</v>
      </c>
      <c r="E28" s="20">
        <f t="shared" si="1"/>
        <v>0.5018489170628632</v>
      </c>
      <c r="F28" s="5">
        <f t="shared" si="9"/>
        <v>22842.57</v>
      </c>
      <c r="G28" s="5">
        <f t="shared" si="2"/>
        <v>19145.159999999996</v>
      </c>
      <c r="H28" s="5">
        <f t="shared" si="10"/>
        <v>41987.729999999996</v>
      </c>
      <c r="I28" s="20">
        <f t="shared" si="3"/>
        <v>54.402964866164474</v>
      </c>
      <c r="J28" s="21">
        <f t="shared" si="4"/>
        <v>601.1202631578948</v>
      </c>
      <c r="K28" s="21">
        <f t="shared" si="5"/>
        <v>2.5411680382267052</v>
      </c>
      <c r="L28" s="21">
        <f t="shared" si="6"/>
        <v>5.545130744849445</v>
      </c>
    </row>
    <row r="29" spans="1:12" ht="15">
      <c r="A29" s="19" t="s">
        <v>17</v>
      </c>
      <c r="B29" s="22">
        <f t="shared" si="7"/>
        <v>50</v>
      </c>
      <c r="C29" s="5">
        <f t="shared" si="0"/>
        <v>6380</v>
      </c>
      <c r="D29" s="5">
        <f t="shared" si="8"/>
        <v>6430</v>
      </c>
      <c r="E29" s="20">
        <f t="shared" si="1"/>
        <v>0.7776049766718507</v>
      </c>
      <c r="F29" s="5">
        <f t="shared" si="9"/>
        <v>30203.13</v>
      </c>
      <c r="G29" s="5">
        <f t="shared" si="2"/>
        <v>20484.059999999994</v>
      </c>
      <c r="H29" s="5">
        <f t="shared" si="10"/>
        <v>50687.189999999995</v>
      </c>
      <c r="I29" s="20">
        <f t="shared" si="3"/>
        <v>59.58730401113181</v>
      </c>
      <c r="J29" s="21">
        <f t="shared" si="4"/>
        <v>604.0626</v>
      </c>
      <c r="K29" s="21">
        <f t="shared" si="5"/>
        <v>3.210667711598745</v>
      </c>
      <c r="L29" s="21">
        <f t="shared" si="6"/>
        <v>7.882922239502332</v>
      </c>
    </row>
    <row r="30" spans="1:12" ht="15">
      <c r="A30" s="19" t="s">
        <v>18</v>
      </c>
      <c r="B30" s="22">
        <f t="shared" si="7"/>
        <v>49</v>
      </c>
      <c r="C30" s="5">
        <f t="shared" si="0"/>
        <v>6604</v>
      </c>
      <c r="D30" s="5">
        <f t="shared" si="8"/>
        <v>6653</v>
      </c>
      <c r="E30" s="20">
        <f t="shared" si="1"/>
        <v>0.7365098451826244</v>
      </c>
      <c r="F30" s="5">
        <f t="shared" si="9"/>
        <v>44788</v>
      </c>
      <c r="G30" s="5">
        <f t="shared" si="2"/>
        <v>20512.079999999994</v>
      </c>
      <c r="H30" s="5">
        <f t="shared" si="10"/>
        <v>65300.079999999994</v>
      </c>
      <c r="I30" s="20">
        <f t="shared" si="3"/>
        <v>68.58797110202623</v>
      </c>
      <c r="J30" s="21">
        <f t="shared" si="4"/>
        <v>914.0408163265306</v>
      </c>
      <c r="K30" s="21">
        <f t="shared" si="5"/>
        <v>3.106008479709266</v>
      </c>
      <c r="L30" s="21">
        <f t="shared" si="6"/>
        <v>9.815133022696527</v>
      </c>
    </row>
    <row r="31" spans="1:12" ht="15">
      <c r="A31" s="19" t="s">
        <v>19</v>
      </c>
      <c r="B31" s="22">
        <f t="shared" si="7"/>
        <v>19</v>
      </c>
      <c r="C31" s="5">
        <f t="shared" si="0"/>
        <v>5377</v>
      </c>
      <c r="D31" s="5">
        <f t="shared" si="8"/>
        <v>5396</v>
      </c>
      <c r="E31" s="23">
        <f t="shared" si="1"/>
        <v>0.35211267605633806</v>
      </c>
      <c r="F31" s="5">
        <f t="shared" si="9"/>
        <v>7670.39</v>
      </c>
      <c r="G31" s="5">
        <f t="shared" si="2"/>
        <v>11652.720000000001</v>
      </c>
      <c r="H31" s="5">
        <f t="shared" si="10"/>
        <v>19323.11</v>
      </c>
      <c r="I31" s="23">
        <f t="shared" si="3"/>
        <v>39.695421699716036</v>
      </c>
      <c r="J31" s="21">
        <f t="shared" si="4"/>
        <v>403.70473684210526</v>
      </c>
      <c r="K31" s="21">
        <f t="shared" si="5"/>
        <v>2.1671415287334947</v>
      </c>
      <c r="L31" s="21">
        <f t="shared" si="6"/>
        <v>3.581006300963677</v>
      </c>
    </row>
    <row r="32" spans="1:12" ht="15">
      <c r="A32" s="19" t="s">
        <v>20</v>
      </c>
      <c r="B32" s="22">
        <f t="shared" si="7"/>
        <v>33</v>
      </c>
      <c r="C32" s="5">
        <f t="shared" si="0"/>
        <v>5110</v>
      </c>
      <c r="D32" s="5">
        <f t="shared" si="8"/>
        <v>5143</v>
      </c>
      <c r="E32" s="23">
        <f t="shared" si="1"/>
        <v>0.641648843087692</v>
      </c>
      <c r="F32" s="5">
        <f t="shared" si="9"/>
        <v>32471.59</v>
      </c>
      <c r="G32" s="5">
        <f t="shared" si="2"/>
        <v>10912.510000000006</v>
      </c>
      <c r="H32" s="5">
        <f t="shared" si="10"/>
        <v>43384.100000000006</v>
      </c>
      <c r="I32" s="23">
        <f t="shared" si="3"/>
        <v>74.84675261213208</v>
      </c>
      <c r="J32" s="21">
        <f t="shared" si="4"/>
        <v>983.9875757575758</v>
      </c>
      <c r="K32" s="21">
        <f t="shared" si="5"/>
        <v>2.1355205479452066</v>
      </c>
      <c r="L32" s="21">
        <f t="shared" si="6"/>
        <v>8.435562901030528</v>
      </c>
    </row>
    <row r="33" spans="1:12" ht="15">
      <c r="A33" s="19" t="s">
        <v>21</v>
      </c>
      <c r="B33" s="22">
        <f t="shared" si="7"/>
        <v>37</v>
      </c>
      <c r="C33" s="5">
        <f t="shared" si="0"/>
        <v>6938</v>
      </c>
      <c r="D33" s="5">
        <f t="shared" si="8"/>
        <v>6975</v>
      </c>
      <c r="E33" s="23">
        <f t="shared" si="1"/>
        <v>0.5304659498207885</v>
      </c>
      <c r="F33" s="5">
        <f t="shared" si="9"/>
        <v>21799.11</v>
      </c>
      <c r="G33" s="5">
        <f t="shared" si="2"/>
        <v>20237.5</v>
      </c>
      <c r="H33" s="5">
        <f t="shared" si="10"/>
        <v>42036.61</v>
      </c>
      <c r="I33" s="23">
        <f t="shared" si="3"/>
        <v>51.857440454879686</v>
      </c>
      <c r="J33" s="21">
        <f t="shared" si="4"/>
        <v>589.1651351351352</v>
      </c>
      <c r="K33" s="21">
        <f t="shared" si="5"/>
        <v>2.916906889593543</v>
      </c>
      <c r="L33" s="21">
        <f t="shared" si="6"/>
        <v>6.026754121863799</v>
      </c>
    </row>
    <row r="34" spans="1:12" ht="15">
      <c r="A34" s="19" t="s">
        <v>22</v>
      </c>
      <c r="B34" s="22">
        <f t="shared" si="7"/>
        <v>62</v>
      </c>
      <c r="C34" s="5">
        <f t="shared" si="0"/>
        <v>6095</v>
      </c>
      <c r="D34" s="5">
        <f t="shared" si="8"/>
        <v>6157</v>
      </c>
      <c r="E34" s="23">
        <f t="shared" si="1"/>
        <v>1.0069839207406204</v>
      </c>
      <c r="F34" s="5">
        <f t="shared" si="9"/>
        <v>43950.78</v>
      </c>
      <c r="G34" s="5">
        <f t="shared" si="2"/>
        <v>20271.740000000005</v>
      </c>
      <c r="H34" s="5">
        <f t="shared" si="10"/>
        <v>64222.520000000004</v>
      </c>
      <c r="I34" s="23">
        <f t="shared" si="3"/>
        <v>68.43515327645193</v>
      </c>
      <c r="J34" s="21">
        <f t="shared" si="4"/>
        <v>708.8835483870968</v>
      </c>
      <c r="K34" s="21">
        <f t="shared" si="5"/>
        <v>3.3259622641509443</v>
      </c>
      <c r="L34" s="21">
        <f t="shared" si="6"/>
        <v>10.430813707974664</v>
      </c>
    </row>
    <row r="35" spans="1:12" ht="15">
      <c r="A35" s="19">
        <v>10</v>
      </c>
      <c r="B35" s="22">
        <f t="shared" si="7"/>
        <v>65</v>
      </c>
      <c r="C35" s="5">
        <f>+D35-B35</f>
        <v>4004</v>
      </c>
      <c r="D35" s="5">
        <f t="shared" si="8"/>
        <v>4069</v>
      </c>
      <c r="E35" s="23">
        <f>(B35/D35)*100</f>
        <v>1.5974440894568689</v>
      </c>
      <c r="F35" s="5">
        <f t="shared" si="9"/>
        <v>45646.759999999995</v>
      </c>
      <c r="G35" s="5">
        <f>+H35-F35</f>
        <v>12717.360000000008</v>
      </c>
      <c r="H35" s="5">
        <f t="shared" si="10"/>
        <v>58364.12</v>
      </c>
      <c r="I35" s="23">
        <f>(F35/H35)*100</f>
        <v>78.21031140365004</v>
      </c>
      <c r="J35" s="21">
        <f>+F35/B35</f>
        <v>702.2578461538461</v>
      </c>
      <c r="K35" s="21">
        <f>+G35/C35</f>
        <v>3.176163836163838</v>
      </c>
      <c r="L35" s="21">
        <f>+H35/D35</f>
        <v>14.343602850823299</v>
      </c>
    </row>
    <row r="36" spans="1:12" ht="15">
      <c r="A36" s="19">
        <v>11</v>
      </c>
      <c r="B36" s="22">
        <f t="shared" si="7"/>
        <v>37</v>
      </c>
      <c r="C36" s="5">
        <f t="shared" si="0"/>
        <v>4915</v>
      </c>
      <c r="D36" s="5">
        <f t="shared" si="8"/>
        <v>4952</v>
      </c>
      <c r="E36" s="23">
        <f t="shared" si="1"/>
        <v>0.747172859450727</v>
      </c>
      <c r="F36" s="5">
        <f t="shared" si="9"/>
        <v>31942.87</v>
      </c>
      <c r="G36" s="5">
        <f t="shared" si="2"/>
        <v>15092.59</v>
      </c>
      <c r="H36" s="5">
        <f t="shared" si="10"/>
        <v>47035.46</v>
      </c>
      <c r="I36" s="23">
        <f t="shared" si="3"/>
        <v>67.91231551684622</v>
      </c>
      <c r="J36" s="21">
        <f t="shared" si="4"/>
        <v>863.3208108108108</v>
      </c>
      <c r="K36" s="21">
        <f t="shared" si="5"/>
        <v>3.0707202441505594</v>
      </c>
      <c r="L36" s="21">
        <f t="shared" si="6"/>
        <v>9.498275444264943</v>
      </c>
    </row>
    <row r="37" spans="1:12" ht="15">
      <c r="A37" s="19">
        <v>12</v>
      </c>
      <c r="B37" s="22">
        <f t="shared" si="7"/>
        <v>40</v>
      </c>
      <c r="C37" s="5">
        <f>+D37-B37</f>
        <v>5469</v>
      </c>
      <c r="D37" s="5">
        <f t="shared" si="8"/>
        <v>5509</v>
      </c>
      <c r="E37" s="23">
        <f aca="true" t="shared" si="11" ref="E37:E46">(B37/D37)*100</f>
        <v>0.7260845888546016</v>
      </c>
      <c r="F37" s="5">
        <f t="shared" si="9"/>
        <v>73535.69</v>
      </c>
      <c r="G37" s="5">
        <f>+H37-F37</f>
        <v>16743.679999999993</v>
      </c>
      <c r="H37" s="5">
        <f t="shared" si="10"/>
        <v>90279.37</v>
      </c>
      <c r="I37" s="23">
        <f aca="true" t="shared" si="12" ref="I37:I46">(F37/H37)*100</f>
        <v>81.45348156505744</v>
      </c>
      <c r="J37" s="21">
        <f aca="true" t="shared" si="13" ref="J37:L39">+F37/B37</f>
        <v>1838.39225</v>
      </c>
      <c r="K37" s="21">
        <f t="shared" si="13"/>
        <v>3.0615615286158335</v>
      </c>
      <c r="L37" s="21">
        <f t="shared" si="13"/>
        <v>16.387614812125612</v>
      </c>
    </row>
    <row r="38" spans="1:13" ht="15">
      <c r="A38" s="41">
        <v>13</v>
      </c>
      <c r="B38" s="42">
        <f t="shared" si="7"/>
        <v>12</v>
      </c>
      <c r="C38" s="43">
        <f>+D38-B38</f>
        <v>5639</v>
      </c>
      <c r="D38" s="43">
        <f t="shared" si="8"/>
        <v>5651</v>
      </c>
      <c r="E38" s="44">
        <f t="shared" si="11"/>
        <v>0.2123517961422757</v>
      </c>
      <c r="F38" s="43">
        <f t="shared" si="9"/>
        <v>3556.2</v>
      </c>
      <c r="G38" s="43">
        <f>+H38-F38</f>
        <v>13553.2</v>
      </c>
      <c r="H38" s="43">
        <f t="shared" si="10"/>
        <v>17109.4</v>
      </c>
      <c r="I38" s="44">
        <f t="shared" si="12"/>
        <v>20.785065519538964</v>
      </c>
      <c r="J38" s="45">
        <f t="shared" si="13"/>
        <v>296.34999999999997</v>
      </c>
      <c r="K38" s="45">
        <f t="shared" si="13"/>
        <v>2.403475793580422</v>
      </c>
      <c r="L38" s="45">
        <f t="shared" si="13"/>
        <v>3.0276765174305433</v>
      </c>
      <c r="M38" s="1"/>
    </row>
    <row r="39" spans="1:13" ht="15">
      <c r="A39" s="41">
        <v>14</v>
      </c>
      <c r="B39" s="42">
        <v>71</v>
      </c>
      <c r="C39" s="43">
        <f>+D39-B39</f>
        <v>6264</v>
      </c>
      <c r="D39" s="43">
        <v>6335</v>
      </c>
      <c r="E39" s="44">
        <f t="shared" si="11"/>
        <v>1.1207576953433307</v>
      </c>
      <c r="F39" s="43">
        <f t="shared" si="9"/>
        <v>83865.0878</v>
      </c>
      <c r="G39" s="43">
        <f>+H39-F39</f>
        <v>22127.156100000007</v>
      </c>
      <c r="H39" s="43">
        <v>105992.2439</v>
      </c>
      <c r="I39" s="44">
        <f t="shared" si="12"/>
        <v>79.12379690642628</v>
      </c>
      <c r="J39" s="45">
        <f t="shared" si="13"/>
        <v>1181.1984197183099</v>
      </c>
      <c r="K39" s="45">
        <f t="shared" si="13"/>
        <v>3.532432327586208</v>
      </c>
      <c r="L39" s="45">
        <f t="shared" si="13"/>
        <v>16.73121450670876</v>
      </c>
      <c r="M39" s="1"/>
    </row>
    <row r="40" spans="1:13" ht="15">
      <c r="A40" s="41">
        <v>15</v>
      </c>
      <c r="B40" s="42">
        <v>111</v>
      </c>
      <c r="C40" s="42">
        <f>+D40-B40</f>
        <v>7937</v>
      </c>
      <c r="D40" s="43">
        <v>8048</v>
      </c>
      <c r="E40" s="44">
        <f t="shared" si="11"/>
        <v>1.3792246520874751</v>
      </c>
      <c r="F40" s="43">
        <v>92153.139</v>
      </c>
      <c r="G40" s="43">
        <f>+H40-F40</f>
        <v>36501.2665</v>
      </c>
      <c r="H40" s="43">
        <v>128654.4055</v>
      </c>
      <c r="I40" s="44">
        <f t="shared" si="12"/>
        <v>71.62843638494758</v>
      </c>
      <c r="J40" s="45">
        <f aca="true" t="shared" si="14" ref="J40:L45">+F40/B40</f>
        <v>830.2084594594594</v>
      </c>
      <c r="K40" s="45">
        <f t="shared" si="14"/>
        <v>4.5988744487841755</v>
      </c>
      <c r="L40" s="45">
        <f t="shared" si="14"/>
        <v>15.985885375248508</v>
      </c>
      <c r="M40" s="1"/>
    </row>
    <row r="41" spans="1:13" ht="15">
      <c r="A41" s="41">
        <v>16</v>
      </c>
      <c r="B41" s="42">
        <v>36</v>
      </c>
      <c r="C41" s="42">
        <v>6748</v>
      </c>
      <c r="D41" s="43">
        <f>SUM(B41:C41)</f>
        <v>6784</v>
      </c>
      <c r="E41" s="44">
        <f t="shared" si="11"/>
        <v>0.5306603773584906</v>
      </c>
      <c r="F41" s="43">
        <v>20271.8</v>
      </c>
      <c r="G41" s="43">
        <v>21824.9096</v>
      </c>
      <c r="H41" s="43">
        <f>SUM(F41:G41)</f>
        <v>42096.7096</v>
      </c>
      <c r="I41" s="44">
        <f t="shared" si="12"/>
        <v>48.15530760627429</v>
      </c>
      <c r="J41" s="45">
        <f t="shared" si="14"/>
        <v>563.1055555555555</v>
      </c>
      <c r="K41" s="45">
        <f t="shared" si="14"/>
        <v>3.234278245406046</v>
      </c>
      <c r="L41" s="45">
        <f t="shared" si="14"/>
        <v>6.2052932783018875</v>
      </c>
      <c r="M41" s="1"/>
    </row>
    <row r="42" spans="1:13" ht="15">
      <c r="A42" s="41">
        <v>17</v>
      </c>
      <c r="B42" s="59">
        <v>147</v>
      </c>
      <c r="C42" s="42">
        <v>5127</v>
      </c>
      <c r="D42" s="43">
        <f>SUM(B42:C42)</f>
        <v>5274</v>
      </c>
      <c r="E42" s="44">
        <f t="shared" si="11"/>
        <v>2.7872582480091013</v>
      </c>
      <c r="F42" s="43">
        <v>546677.8150000001</v>
      </c>
      <c r="G42" s="43">
        <v>23519.57919999996</v>
      </c>
      <c r="H42" s="43">
        <f>SUM(F42:G42)</f>
        <v>570197.3942</v>
      </c>
      <c r="I42" s="44">
        <f t="shared" si="12"/>
        <v>95.87518648116615</v>
      </c>
      <c r="J42" s="45">
        <f t="shared" si="14"/>
        <v>3718.8967006802727</v>
      </c>
      <c r="K42" s="45">
        <f t="shared" si="14"/>
        <v>4.587395982055775</v>
      </c>
      <c r="L42" s="45">
        <f t="shared" si="14"/>
        <v>108.11478843382632</v>
      </c>
      <c r="M42" s="1"/>
    </row>
    <row r="43" spans="1:13" ht="15">
      <c r="A43" s="19">
        <v>18</v>
      </c>
      <c r="B43" s="60">
        <v>30</v>
      </c>
      <c r="C43" s="22">
        <v>6051</v>
      </c>
      <c r="D43" s="5">
        <v>6081</v>
      </c>
      <c r="E43" s="44">
        <f t="shared" si="11"/>
        <v>0.493339911198816</v>
      </c>
      <c r="F43" s="5">
        <v>14445.061</v>
      </c>
      <c r="G43" s="5">
        <v>25110.2057</v>
      </c>
      <c r="H43" s="5">
        <v>39555.2667</v>
      </c>
      <c r="I43" s="44">
        <f t="shared" si="12"/>
        <v>36.51867931913097</v>
      </c>
      <c r="J43" s="21">
        <f t="shared" si="14"/>
        <v>481.5020333333333</v>
      </c>
      <c r="K43" s="45">
        <f t="shared" si="14"/>
        <v>4.1497613121798045</v>
      </c>
      <c r="L43" s="45">
        <f t="shared" si="14"/>
        <v>6.504730587074494</v>
      </c>
      <c r="M43" s="1"/>
    </row>
    <row r="44" spans="1:13" ht="15">
      <c r="A44" s="41">
        <v>19</v>
      </c>
      <c r="B44" s="59">
        <v>56</v>
      </c>
      <c r="C44" s="42">
        <v>7162</v>
      </c>
      <c r="D44" s="43">
        <v>7219</v>
      </c>
      <c r="E44" s="44">
        <f t="shared" si="11"/>
        <v>0.7757307106247403</v>
      </c>
      <c r="F44" s="43">
        <v>53313.8667</v>
      </c>
      <c r="G44" s="43">
        <v>26750.3213</v>
      </c>
      <c r="H44" s="43">
        <v>80064.188</v>
      </c>
      <c r="I44" s="44">
        <f t="shared" si="12"/>
        <v>66.58890576645828</v>
      </c>
      <c r="J44" s="45">
        <f t="shared" si="14"/>
        <v>952.0333339285714</v>
      </c>
      <c r="K44" s="45">
        <f t="shared" si="14"/>
        <v>3.7350350879642558</v>
      </c>
      <c r="L44" s="45">
        <f t="shared" si="14"/>
        <v>11.090758830862999</v>
      </c>
      <c r="M44" s="1"/>
    </row>
    <row r="45" spans="1:13" ht="15">
      <c r="A45" s="19">
        <v>20</v>
      </c>
      <c r="B45" s="60">
        <v>86</v>
      </c>
      <c r="C45" s="22">
        <f>D45-B45</f>
        <v>8041</v>
      </c>
      <c r="D45" s="5">
        <v>8127</v>
      </c>
      <c r="E45" s="44">
        <f t="shared" si="11"/>
        <v>1.0582010582010581</v>
      </c>
      <c r="F45" s="5">
        <v>67906.08</v>
      </c>
      <c r="G45" s="5">
        <f>H45-F45</f>
        <v>34385.59</v>
      </c>
      <c r="H45" s="5">
        <v>102291.67</v>
      </c>
      <c r="I45" s="44">
        <f t="shared" si="12"/>
        <v>66.3847603622074</v>
      </c>
      <c r="J45" s="21">
        <f t="shared" si="14"/>
        <v>789.6055813953488</v>
      </c>
      <c r="K45" s="45">
        <f t="shared" si="14"/>
        <v>4.276282800646685</v>
      </c>
      <c r="L45" s="45">
        <f t="shared" si="14"/>
        <v>12.586645748738771</v>
      </c>
      <c r="M45" s="1"/>
    </row>
    <row r="46" spans="1:15" ht="15">
      <c r="A46" s="41">
        <v>21</v>
      </c>
      <c r="B46" s="59">
        <v>28</v>
      </c>
      <c r="C46" s="22">
        <f>D46-B46</f>
        <v>7073</v>
      </c>
      <c r="D46" s="43">
        <v>7101</v>
      </c>
      <c r="E46" s="44">
        <f t="shared" si="11"/>
        <v>0.39431066047035634</v>
      </c>
      <c r="F46" s="43">
        <f>H46-G46</f>
        <v>17080.805899999996</v>
      </c>
      <c r="G46" s="5">
        <v>18542.0741</v>
      </c>
      <c r="H46" s="43">
        <v>35622.88</v>
      </c>
      <c r="I46" s="44">
        <f t="shared" si="12"/>
        <v>47.94897520919139</v>
      </c>
      <c r="J46" s="21">
        <f>+F46/B46</f>
        <v>610.028782142857</v>
      </c>
      <c r="K46" s="45">
        <f>+G46/C46</f>
        <v>2.6215289269051323</v>
      </c>
      <c r="L46" s="45">
        <f>+H46/D46</f>
        <v>5.016600478805802</v>
      </c>
      <c r="M46" s="1"/>
      <c r="N46" s="70"/>
      <c r="O46" s="70"/>
    </row>
    <row r="47" spans="1:14" ht="36.75" customHeight="1">
      <c r="A47" s="54" t="s">
        <v>31</v>
      </c>
      <c r="B47" s="55">
        <f>SUM(B10:B46)</f>
        <v>1823</v>
      </c>
      <c r="C47" s="55">
        <f>SUM(C10:C46)</f>
        <v>216575</v>
      </c>
      <c r="D47" s="55">
        <f>SUM(D10:D46)</f>
        <v>218399</v>
      </c>
      <c r="E47" s="56">
        <f>(B47/D47)*100</f>
        <v>0.834710781642773</v>
      </c>
      <c r="F47" s="55">
        <f>SUM(F10:F46)</f>
        <v>1942831.7154</v>
      </c>
      <c r="G47" s="55">
        <f>SUM(G10:G46)</f>
        <v>722599.6424999998</v>
      </c>
      <c r="H47" s="55">
        <f>SUM(H10:H46)</f>
        <v>2665431.3579000006</v>
      </c>
      <c r="I47" s="56">
        <f>(F47*100)/H47</f>
        <v>72.8899549276215</v>
      </c>
      <c r="J47" s="57">
        <f>SUM(J10:J46)</f>
        <v>31561.987824393014</v>
      </c>
      <c r="K47" s="57">
        <f>SUM(K10:K46)</f>
        <v>123.05148162568013</v>
      </c>
      <c r="L47" s="57">
        <f>SUM(L10:L46)</f>
        <v>460.5661108124297</v>
      </c>
      <c r="N47" s="70"/>
    </row>
    <row r="48" spans="1:12" ht="38.25" customHeight="1">
      <c r="A48" s="27" t="s">
        <v>32</v>
      </c>
      <c r="B48" s="28">
        <f>AVERAGE(B10:B46)</f>
        <v>49.270270270270274</v>
      </c>
      <c r="C48" s="28">
        <f>AVERAGE(C10:C46)</f>
        <v>5853.378378378378</v>
      </c>
      <c r="D48" s="28">
        <f>AVERAGE(D10:D46)</f>
        <v>5902.675675675676</v>
      </c>
      <c r="E48" s="29">
        <f>(B48/D48)*100</f>
        <v>0.834710781642773</v>
      </c>
      <c r="F48" s="28">
        <f>AVERAGE(F10:F46)</f>
        <v>52508.96528108108</v>
      </c>
      <c r="G48" s="28">
        <f>AVERAGE(G10:G46)</f>
        <v>19529.720067567563</v>
      </c>
      <c r="H48" s="28">
        <f>AVERAGE(H10:H46)</f>
        <v>72038.68534864867</v>
      </c>
      <c r="I48" s="56">
        <f>(F48*100)/H48</f>
        <v>72.88995492762149</v>
      </c>
      <c r="J48" s="30">
        <f>AVERAGE(J10:J46)</f>
        <v>853.026697956568</v>
      </c>
      <c r="K48" s="30">
        <f>AVERAGE(K10:K46)</f>
        <v>3.3257157196129765</v>
      </c>
      <c r="L48" s="30">
        <f>AVERAGE(L10:L46)</f>
        <v>12.447732724660263</v>
      </c>
    </row>
    <row r="49" spans="4:14" ht="12.75">
      <c r="D49" s="1"/>
      <c r="E49" s="2"/>
      <c r="F49" s="1"/>
      <c r="G49" s="1"/>
      <c r="H49" s="1"/>
      <c r="N49" s="71"/>
    </row>
    <row r="50" spans="1:12" ht="30">
      <c r="A50" s="32" t="s">
        <v>23</v>
      </c>
      <c r="B50" s="33" t="s">
        <v>24</v>
      </c>
      <c r="C50" s="34"/>
      <c r="D50" s="35">
        <f>CORREL(B10:B46,D10:D46)</f>
        <v>0.2451289574212921</v>
      </c>
      <c r="E50" s="36"/>
      <c r="F50" s="34"/>
      <c r="G50" s="34"/>
      <c r="H50" s="35">
        <f>CORREL(F10:F46,H10:H46)</f>
        <v>0.9975006468535085</v>
      </c>
      <c r="I50" s="36"/>
      <c r="J50" s="33" t="s">
        <v>25</v>
      </c>
      <c r="K50" s="35">
        <f>CORREL(J10:J46,K10:K46)</f>
        <v>0.2853871712395816</v>
      </c>
      <c r="L50" s="37"/>
    </row>
    <row r="54" spans="2:12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83" spans="1:7" ht="12.75">
      <c r="A83" s="10" t="s">
        <v>2</v>
      </c>
      <c r="C83" s="1"/>
      <c r="D83" s="2"/>
      <c r="E83" s="1"/>
      <c r="F83" s="1"/>
      <c r="G83" s="1"/>
    </row>
    <row r="84" spans="1:7" ht="12.75">
      <c r="A84" s="10" t="s">
        <v>28</v>
      </c>
      <c r="C84" s="1"/>
      <c r="D84" s="2"/>
      <c r="E84" s="1"/>
      <c r="F84" s="1"/>
      <c r="G84" s="1"/>
    </row>
    <row r="85" spans="1:7" ht="12.75">
      <c r="A85" s="11" t="s">
        <v>29</v>
      </c>
      <c r="C85" s="1"/>
      <c r="D85" s="2"/>
      <c r="E85" s="1"/>
      <c r="F85" s="1"/>
      <c r="G85" s="1"/>
    </row>
    <row r="86" spans="1:12" ht="18">
      <c r="A86" s="62" t="s">
        <v>3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</row>
    <row r="87" spans="1:12" ht="18">
      <c r="A87" s="62" t="s">
        <v>26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</row>
    <row r="88" spans="1:12" ht="18">
      <c r="A88" s="62" t="s">
        <v>33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</row>
    <row r="89" spans="1:8" ht="18">
      <c r="A89" s="4" t="s">
        <v>1</v>
      </c>
      <c r="B89" s="3"/>
      <c r="C89" s="3"/>
      <c r="D89" s="3"/>
      <c r="E89" s="3"/>
      <c r="F89" s="3"/>
      <c r="G89" s="3"/>
      <c r="H89" s="3"/>
    </row>
    <row r="90" spans="1:12" ht="15">
      <c r="A90" s="68" t="s">
        <v>27</v>
      </c>
      <c r="B90" s="63" t="s">
        <v>5</v>
      </c>
      <c r="C90" s="63"/>
      <c r="D90" s="63"/>
      <c r="E90" s="63"/>
      <c r="F90" s="24" t="s">
        <v>6</v>
      </c>
      <c r="G90" s="24"/>
      <c r="H90" s="24"/>
      <c r="I90" s="25"/>
      <c r="J90" s="64" t="s">
        <v>7</v>
      </c>
      <c r="K90" s="64"/>
      <c r="L90" s="65"/>
    </row>
    <row r="91" spans="1:12" ht="15">
      <c r="A91" s="69"/>
      <c r="B91" s="13" t="s">
        <v>8</v>
      </c>
      <c r="C91" s="13" t="s">
        <v>10</v>
      </c>
      <c r="D91" s="14" t="s">
        <v>9</v>
      </c>
      <c r="E91" s="15" t="s">
        <v>11</v>
      </c>
      <c r="F91" s="14" t="s">
        <v>8</v>
      </c>
      <c r="G91" s="13" t="s">
        <v>10</v>
      </c>
      <c r="H91" s="14" t="s">
        <v>9</v>
      </c>
      <c r="I91" s="15" t="s">
        <v>11</v>
      </c>
      <c r="J91" s="14" t="s">
        <v>8</v>
      </c>
      <c r="K91" s="13" t="s">
        <v>10</v>
      </c>
      <c r="L91" s="26" t="s">
        <v>12</v>
      </c>
    </row>
    <row r="92" spans="1:12" ht="15">
      <c r="A92" s="16">
        <v>85</v>
      </c>
      <c r="B92" s="8"/>
      <c r="C92" s="7"/>
      <c r="D92" s="7"/>
      <c r="E92" s="17"/>
      <c r="F92" s="38"/>
      <c r="G92" s="7"/>
      <c r="H92" s="7"/>
      <c r="I92" s="17"/>
      <c r="J92" s="18"/>
      <c r="K92" s="18"/>
      <c r="L92" s="18"/>
    </row>
    <row r="93" spans="1:12" ht="15">
      <c r="A93" s="19">
        <v>86</v>
      </c>
      <c r="B93" s="9"/>
      <c r="C93" s="5"/>
      <c r="D93" s="5"/>
      <c r="E93" s="20"/>
      <c r="F93" s="6"/>
      <c r="G93" s="5"/>
      <c r="H93" s="5"/>
      <c r="I93" s="20"/>
      <c r="J93" s="21"/>
      <c r="K93" s="21"/>
      <c r="L93" s="21"/>
    </row>
    <row r="94" spans="1:12" ht="15">
      <c r="A94" s="19">
        <v>87</v>
      </c>
      <c r="B94" s="9"/>
      <c r="C94" s="5"/>
      <c r="D94" s="5"/>
      <c r="E94" s="20"/>
      <c r="F94" s="6"/>
      <c r="G94" s="5"/>
      <c r="H94" s="5"/>
      <c r="I94" s="20"/>
      <c r="J94" s="21"/>
      <c r="K94" s="21"/>
      <c r="L94" s="21"/>
    </row>
    <row r="95" spans="1:12" ht="15">
      <c r="A95" s="19">
        <v>88</v>
      </c>
      <c r="B95" s="9"/>
      <c r="C95" s="5"/>
      <c r="D95" s="5"/>
      <c r="E95" s="20"/>
      <c r="F95" s="6"/>
      <c r="G95" s="5"/>
      <c r="H95" s="5"/>
      <c r="I95" s="20"/>
      <c r="J95" s="21"/>
      <c r="K95" s="21"/>
      <c r="L95" s="21"/>
    </row>
    <row r="96" spans="1:12" ht="15">
      <c r="A96" s="19">
        <v>89</v>
      </c>
      <c r="B96" s="9"/>
      <c r="C96" s="5"/>
      <c r="D96" s="5"/>
      <c r="E96" s="20"/>
      <c r="F96" s="6"/>
      <c r="G96" s="5"/>
      <c r="H96" s="5"/>
      <c r="I96" s="20"/>
      <c r="J96" s="21"/>
      <c r="K96" s="21"/>
      <c r="L96" s="21"/>
    </row>
    <row r="97" spans="1:12" ht="15">
      <c r="A97" s="19">
        <v>90</v>
      </c>
      <c r="B97" s="9">
        <v>23</v>
      </c>
      <c r="C97" s="5">
        <f aca="true" t="shared" si="15" ref="C97:C122">+D97-B97</f>
        <v>4091</v>
      </c>
      <c r="D97" s="5">
        <v>4114</v>
      </c>
      <c r="E97" s="20">
        <f aca="true" t="shared" si="16" ref="E97:E122">(B97/D97)*100</f>
        <v>0.5590666018473505</v>
      </c>
      <c r="F97" s="6">
        <v>12917</v>
      </c>
      <c r="G97" s="5">
        <f aca="true" t="shared" si="17" ref="G97:G122">+H97-F97</f>
        <v>12628</v>
      </c>
      <c r="H97" s="5">
        <v>25545</v>
      </c>
      <c r="I97" s="20">
        <f aca="true" t="shared" si="18" ref="I97:I128">(F97/H97)*100</f>
        <v>50.56566842826384</v>
      </c>
      <c r="J97" s="21">
        <f aca="true" t="shared" si="19" ref="J97:J120">+F97/B97</f>
        <v>561.6086956521739</v>
      </c>
      <c r="K97" s="21">
        <f aca="true" t="shared" si="20" ref="K97:K126">+G97/C97</f>
        <v>3.0867758494255684</v>
      </c>
      <c r="L97" s="21">
        <f aca="true" t="shared" si="21" ref="L97:L128">+H97/D97</f>
        <v>6.209285367039378</v>
      </c>
    </row>
    <row r="98" spans="1:12" ht="15">
      <c r="A98" s="19">
        <v>91</v>
      </c>
      <c r="B98" s="9">
        <v>43</v>
      </c>
      <c r="C98" s="5">
        <f t="shared" si="15"/>
        <v>4267</v>
      </c>
      <c r="D98" s="5">
        <v>4310</v>
      </c>
      <c r="E98" s="20">
        <f t="shared" si="16"/>
        <v>0.9976798143851507</v>
      </c>
      <c r="F98" s="6">
        <v>30300</v>
      </c>
      <c r="G98" s="5">
        <f t="shared" si="17"/>
        <v>18389</v>
      </c>
      <c r="H98" s="5">
        <v>48689</v>
      </c>
      <c r="I98" s="20">
        <f t="shared" si="18"/>
        <v>62.23171558257512</v>
      </c>
      <c r="J98" s="21">
        <f t="shared" si="19"/>
        <v>704.6511627906976</v>
      </c>
      <c r="K98" s="21">
        <f t="shared" si="20"/>
        <v>4.309585188657136</v>
      </c>
      <c r="L98" s="21">
        <f t="shared" si="21"/>
        <v>11.29675174013921</v>
      </c>
    </row>
    <row r="99" spans="1:12" ht="15">
      <c r="A99" s="19">
        <v>92</v>
      </c>
      <c r="B99" s="9">
        <v>20</v>
      </c>
      <c r="C99" s="5">
        <f t="shared" si="15"/>
        <v>3665</v>
      </c>
      <c r="D99" s="5">
        <v>3685</v>
      </c>
      <c r="E99" s="20">
        <f t="shared" si="16"/>
        <v>0.5427408412483039</v>
      </c>
      <c r="F99" s="6">
        <v>13167.56</v>
      </c>
      <c r="G99" s="5">
        <f t="shared" si="17"/>
        <v>9622.15</v>
      </c>
      <c r="H99" s="5">
        <v>22789.71</v>
      </c>
      <c r="I99" s="20">
        <f t="shared" si="18"/>
        <v>57.778532504362715</v>
      </c>
      <c r="J99" s="21">
        <f t="shared" si="19"/>
        <v>658.3779999999999</v>
      </c>
      <c r="K99" s="21">
        <f t="shared" si="20"/>
        <v>2.6254160982264665</v>
      </c>
      <c r="L99" s="21">
        <f t="shared" si="21"/>
        <v>6.1844531886024425</v>
      </c>
    </row>
    <row r="100" spans="1:12" ht="15">
      <c r="A100" s="19">
        <v>93</v>
      </c>
      <c r="B100" s="9">
        <v>40</v>
      </c>
      <c r="C100" s="5">
        <f t="shared" si="15"/>
        <v>4129</v>
      </c>
      <c r="D100" s="5">
        <v>4169</v>
      </c>
      <c r="E100" s="20">
        <f t="shared" si="16"/>
        <v>0.9594627008875031</v>
      </c>
      <c r="F100" s="6">
        <v>26697.26</v>
      </c>
      <c r="G100" s="5">
        <f t="shared" si="17"/>
        <v>14159.740000000002</v>
      </c>
      <c r="H100" s="5">
        <v>40857</v>
      </c>
      <c r="I100" s="20">
        <f t="shared" si="18"/>
        <v>65.34317252857527</v>
      </c>
      <c r="J100" s="21">
        <f t="shared" si="19"/>
        <v>667.4314999999999</v>
      </c>
      <c r="K100" s="21">
        <f t="shared" si="20"/>
        <v>3.4293388229595547</v>
      </c>
      <c r="L100" s="21">
        <f t="shared" si="21"/>
        <v>9.800191892540177</v>
      </c>
    </row>
    <row r="101" spans="1:12" ht="15">
      <c r="A101" s="19">
        <v>94</v>
      </c>
      <c r="B101" s="39">
        <v>48</v>
      </c>
      <c r="C101" s="5">
        <f t="shared" si="15"/>
        <v>4310</v>
      </c>
      <c r="D101" s="5">
        <v>4358</v>
      </c>
      <c r="E101" s="20">
        <f t="shared" si="16"/>
        <v>1.101422670949977</v>
      </c>
      <c r="F101" s="6">
        <v>39707.73</v>
      </c>
      <c r="G101" s="5">
        <f t="shared" si="17"/>
        <v>19213.259999999995</v>
      </c>
      <c r="H101" s="5">
        <v>58920.99</v>
      </c>
      <c r="I101" s="20">
        <f t="shared" si="18"/>
        <v>67.39148476629467</v>
      </c>
      <c r="J101" s="21">
        <f t="shared" si="19"/>
        <v>827.2443750000001</v>
      </c>
      <c r="K101" s="21">
        <f t="shared" si="20"/>
        <v>4.45783294663573</v>
      </c>
      <c r="L101" s="21">
        <f t="shared" si="21"/>
        <v>13.520190454336852</v>
      </c>
    </row>
    <row r="102" spans="1:12" ht="15">
      <c r="A102" s="19">
        <v>95</v>
      </c>
      <c r="B102" s="5">
        <v>28</v>
      </c>
      <c r="C102" s="5">
        <f t="shared" si="15"/>
        <v>3690</v>
      </c>
      <c r="D102" s="5">
        <v>3718</v>
      </c>
      <c r="E102" s="20">
        <f t="shared" si="16"/>
        <v>0.7530930607853685</v>
      </c>
      <c r="F102" s="5">
        <v>10383.71</v>
      </c>
      <c r="G102" s="5">
        <f t="shared" si="17"/>
        <v>12033.18</v>
      </c>
      <c r="H102" s="5">
        <v>22416.89</v>
      </c>
      <c r="I102" s="20">
        <f t="shared" si="18"/>
        <v>46.320921412381466</v>
      </c>
      <c r="J102" s="21">
        <f t="shared" si="19"/>
        <v>370.84678571428566</v>
      </c>
      <c r="K102" s="21">
        <f t="shared" si="20"/>
        <v>3.2610243902439024</v>
      </c>
      <c r="L102" s="21">
        <f t="shared" si="21"/>
        <v>6.029287251210328</v>
      </c>
    </row>
    <row r="103" spans="1:12" ht="15">
      <c r="A103" s="19">
        <v>96</v>
      </c>
      <c r="B103" s="5">
        <v>35</v>
      </c>
      <c r="C103" s="5">
        <f t="shared" si="15"/>
        <v>4253</v>
      </c>
      <c r="D103" s="5">
        <v>4288</v>
      </c>
      <c r="E103" s="20">
        <f t="shared" si="16"/>
        <v>0.816231343283582</v>
      </c>
      <c r="F103" s="5">
        <v>19636.21</v>
      </c>
      <c r="G103" s="5">
        <f t="shared" si="17"/>
        <v>15627.599999999999</v>
      </c>
      <c r="H103" s="5">
        <v>35263.81</v>
      </c>
      <c r="I103" s="20">
        <f t="shared" si="18"/>
        <v>55.68374489313549</v>
      </c>
      <c r="J103" s="21">
        <f t="shared" si="19"/>
        <v>561.0345714285714</v>
      </c>
      <c r="K103" s="21">
        <f t="shared" si="20"/>
        <v>3.674488596284975</v>
      </c>
      <c r="L103" s="21">
        <f t="shared" si="21"/>
        <v>8.223836287313432</v>
      </c>
    </row>
    <row r="104" spans="1:12" ht="15">
      <c r="A104" s="19">
        <v>97</v>
      </c>
      <c r="B104" s="5">
        <v>26</v>
      </c>
      <c r="C104" s="5">
        <f t="shared" si="15"/>
        <v>3576</v>
      </c>
      <c r="D104" s="5">
        <v>3602</v>
      </c>
      <c r="E104" s="20">
        <f t="shared" si="16"/>
        <v>0.7218212104386451</v>
      </c>
      <c r="F104" s="5">
        <v>19988.81</v>
      </c>
      <c r="G104" s="5">
        <f t="shared" si="17"/>
        <v>12549.66</v>
      </c>
      <c r="H104" s="5">
        <v>32538.47</v>
      </c>
      <c r="I104" s="20">
        <f t="shared" si="18"/>
        <v>61.431314994220685</v>
      </c>
      <c r="J104" s="21">
        <f t="shared" si="19"/>
        <v>768.8003846153847</v>
      </c>
      <c r="K104" s="21">
        <f t="shared" si="20"/>
        <v>3.509412751677852</v>
      </c>
      <c r="L104" s="21">
        <f t="shared" si="21"/>
        <v>9.033445308162133</v>
      </c>
    </row>
    <row r="105" spans="1:12" ht="15">
      <c r="A105" s="19">
        <v>98</v>
      </c>
      <c r="B105" s="5">
        <v>52</v>
      </c>
      <c r="C105" s="5">
        <f t="shared" si="15"/>
        <v>3724</v>
      </c>
      <c r="D105" s="5">
        <v>3776</v>
      </c>
      <c r="E105" s="20">
        <f t="shared" si="16"/>
        <v>1.3771186440677965</v>
      </c>
      <c r="F105" s="5">
        <v>73709.6</v>
      </c>
      <c r="G105" s="5">
        <f t="shared" si="17"/>
        <v>14238.439999999988</v>
      </c>
      <c r="H105" s="5">
        <v>87948.04</v>
      </c>
      <c r="I105" s="20">
        <f t="shared" si="18"/>
        <v>83.81039531978202</v>
      </c>
      <c r="J105" s="21">
        <f t="shared" si="19"/>
        <v>1417.4923076923078</v>
      </c>
      <c r="K105" s="21">
        <f t="shared" si="20"/>
        <v>3.823426423200856</v>
      </c>
      <c r="L105" s="21">
        <f t="shared" si="21"/>
        <v>23.291324152542373</v>
      </c>
    </row>
    <row r="106" spans="1:12" ht="15">
      <c r="A106" s="19">
        <v>99</v>
      </c>
      <c r="B106" s="5">
        <v>38</v>
      </c>
      <c r="C106" s="5">
        <f t="shared" si="15"/>
        <v>4305</v>
      </c>
      <c r="D106" s="5">
        <v>4343</v>
      </c>
      <c r="E106" s="20">
        <f t="shared" si="16"/>
        <v>0.8749712180520378</v>
      </c>
      <c r="F106" s="5">
        <v>65413.48</v>
      </c>
      <c r="G106" s="5">
        <f t="shared" si="17"/>
        <v>13662.099999999999</v>
      </c>
      <c r="H106" s="5">
        <v>79075.58</v>
      </c>
      <c r="I106" s="20">
        <f t="shared" si="18"/>
        <v>82.7227318471771</v>
      </c>
      <c r="J106" s="21">
        <f t="shared" si="19"/>
        <v>1721.4073684210528</v>
      </c>
      <c r="K106" s="21">
        <f t="shared" si="20"/>
        <v>3.1735423925667825</v>
      </c>
      <c r="L106" s="21">
        <f t="shared" si="21"/>
        <v>18.20759382915036</v>
      </c>
    </row>
    <row r="107" spans="1:12" ht="15">
      <c r="A107" s="19" t="s">
        <v>13</v>
      </c>
      <c r="B107" s="5">
        <v>10</v>
      </c>
      <c r="C107" s="5">
        <f t="shared" si="15"/>
        <v>3437</v>
      </c>
      <c r="D107" s="5">
        <v>3447</v>
      </c>
      <c r="E107" s="20">
        <f t="shared" si="16"/>
        <v>0.2901073397156948</v>
      </c>
      <c r="F107" s="5">
        <v>5761.3</v>
      </c>
      <c r="G107" s="5">
        <f t="shared" si="17"/>
        <v>8043.21</v>
      </c>
      <c r="H107" s="5">
        <v>13804.51</v>
      </c>
      <c r="I107" s="20">
        <f t="shared" si="18"/>
        <v>41.734911271751045</v>
      </c>
      <c r="J107" s="21">
        <f t="shared" si="19"/>
        <v>576.13</v>
      </c>
      <c r="K107" s="21">
        <f t="shared" si="20"/>
        <v>2.340183299389002</v>
      </c>
      <c r="L107" s="21">
        <f t="shared" si="21"/>
        <v>4.004789672178706</v>
      </c>
    </row>
    <row r="108" spans="1:12" ht="15">
      <c r="A108" s="19" t="s">
        <v>14</v>
      </c>
      <c r="B108" s="5">
        <v>5</v>
      </c>
      <c r="C108" s="5">
        <f t="shared" si="15"/>
        <v>3704</v>
      </c>
      <c r="D108" s="5">
        <v>3709</v>
      </c>
      <c r="E108" s="20">
        <f t="shared" si="16"/>
        <v>0.13480722566729578</v>
      </c>
      <c r="F108" s="5">
        <v>1650</v>
      </c>
      <c r="G108" s="5">
        <f t="shared" si="17"/>
        <v>6734.9400000000005</v>
      </c>
      <c r="H108" s="5">
        <v>8384.94</v>
      </c>
      <c r="I108" s="20">
        <f t="shared" si="18"/>
        <v>19.67813723175121</v>
      </c>
      <c r="J108" s="21">
        <f t="shared" si="19"/>
        <v>330</v>
      </c>
      <c r="K108" s="21">
        <f t="shared" si="20"/>
        <v>1.8182883369330456</v>
      </c>
      <c r="L108" s="21">
        <f t="shared" si="21"/>
        <v>2.26070099757347</v>
      </c>
    </row>
    <row r="109" spans="1:12" ht="15">
      <c r="A109" s="19" t="s">
        <v>15</v>
      </c>
      <c r="B109" s="5">
        <v>48</v>
      </c>
      <c r="C109" s="5">
        <f t="shared" si="15"/>
        <v>4252</v>
      </c>
      <c r="D109" s="5">
        <v>4300</v>
      </c>
      <c r="E109" s="20">
        <f t="shared" si="16"/>
        <v>1.1162790697674418</v>
      </c>
      <c r="F109" s="5">
        <v>50102.94</v>
      </c>
      <c r="G109" s="5">
        <f t="shared" si="17"/>
        <v>16923.33</v>
      </c>
      <c r="H109" s="5">
        <v>67026.27</v>
      </c>
      <c r="I109" s="20">
        <f t="shared" si="18"/>
        <v>74.75119829881626</v>
      </c>
      <c r="J109" s="21">
        <f t="shared" si="19"/>
        <v>1043.81125</v>
      </c>
      <c r="K109" s="21">
        <f t="shared" si="20"/>
        <v>3.980087017873942</v>
      </c>
      <c r="L109" s="21">
        <f t="shared" si="21"/>
        <v>15.587504651162792</v>
      </c>
    </row>
    <row r="110" spans="1:12" ht="15">
      <c r="A110" s="19" t="s">
        <v>16</v>
      </c>
      <c r="B110" s="5">
        <v>37</v>
      </c>
      <c r="C110" s="5">
        <f t="shared" si="15"/>
        <v>4747</v>
      </c>
      <c r="D110" s="5">
        <v>4784</v>
      </c>
      <c r="E110" s="20">
        <f t="shared" si="16"/>
        <v>0.7734113712374582</v>
      </c>
      <c r="F110" s="5">
        <v>22642.57</v>
      </c>
      <c r="G110" s="5">
        <f t="shared" si="17"/>
        <v>14619.099999999999</v>
      </c>
      <c r="H110" s="5">
        <v>37261.67</v>
      </c>
      <c r="I110" s="20">
        <f t="shared" si="18"/>
        <v>60.76638540355277</v>
      </c>
      <c r="J110" s="21">
        <f t="shared" si="19"/>
        <v>611.9613513513514</v>
      </c>
      <c r="K110" s="21">
        <f t="shared" si="20"/>
        <v>3.0796503054560773</v>
      </c>
      <c r="L110" s="21">
        <f t="shared" si="21"/>
        <v>7.788810618729096</v>
      </c>
    </row>
    <row r="111" spans="1:12" ht="15">
      <c r="A111" s="19" t="s">
        <v>17</v>
      </c>
      <c r="B111" s="5">
        <v>41</v>
      </c>
      <c r="C111" s="5">
        <f t="shared" si="15"/>
        <v>4353</v>
      </c>
      <c r="D111" s="5">
        <v>4394</v>
      </c>
      <c r="E111" s="20">
        <f t="shared" si="16"/>
        <v>0.9330905780609923</v>
      </c>
      <c r="F111" s="5">
        <v>25757.7</v>
      </c>
      <c r="G111" s="5">
        <f t="shared" si="17"/>
        <v>16347.999999999996</v>
      </c>
      <c r="H111" s="5">
        <v>42105.7</v>
      </c>
      <c r="I111" s="20">
        <f t="shared" si="18"/>
        <v>61.173902820758244</v>
      </c>
      <c r="J111" s="21">
        <f t="shared" si="19"/>
        <v>628.2365853658537</v>
      </c>
      <c r="K111" s="21">
        <f t="shared" si="20"/>
        <v>3.755570870663909</v>
      </c>
      <c r="L111" s="21">
        <f t="shared" si="21"/>
        <v>9.582544378698223</v>
      </c>
    </row>
    <row r="112" spans="1:12" ht="15">
      <c r="A112" s="19" t="s">
        <v>18</v>
      </c>
      <c r="B112" s="5">
        <v>39</v>
      </c>
      <c r="C112" s="5">
        <f t="shared" si="15"/>
        <v>4140</v>
      </c>
      <c r="D112" s="5">
        <v>4179</v>
      </c>
      <c r="E112" s="20">
        <f t="shared" si="16"/>
        <v>0.9332376166547021</v>
      </c>
      <c r="F112" s="5">
        <v>40141.5</v>
      </c>
      <c r="G112" s="5">
        <f t="shared" si="17"/>
        <v>15295.589999999997</v>
      </c>
      <c r="H112" s="5">
        <v>55437.09</v>
      </c>
      <c r="I112" s="20">
        <f t="shared" si="18"/>
        <v>72.40910372460027</v>
      </c>
      <c r="J112" s="21">
        <f t="shared" si="19"/>
        <v>1029.2692307692307</v>
      </c>
      <c r="K112" s="21">
        <f t="shared" si="20"/>
        <v>3.6945869565217384</v>
      </c>
      <c r="L112" s="21">
        <f t="shared" si="21"/>
        <v>13.265635319454415</v>
      </c>
    </row>
    <row r="113" spans="1:14" ht="15">
      <c r="A113" s="19" t="s">
        <v>19</v>
      </c>
      <c r="B113" s="5">
        <v>19</v>
      </c>
      <c r="C113" s="5">
        <f t="shared" si="15"/>
        <v>3629</v>
      </c>
      <c r="D113" s="5">
        <v>3648</v>
      </c>
      <c r="E113" s="23">
        <f t="shared" si="16"/>
        <v>0.5208333333333333</v>
      </c>
      <c r="F113" s="5">
        <v>7670.39</v>
      </c>
      <c r="G113" s="5">
        <f t="shared" si="17"/>
        <v>9897.43</v>
      </c>
      <c r="H113" s="5">
        <v>17567.82</v>
      </c>
      <c r="I113" s="23">
        <f t="shared" si="18"/>
        <v>43.661592616499945</v>
      </c>
      <c r="J113" s="21">
        <f t="shared" si="19"/>
        <v>403.70473684210526</v>
      </c>
      <c r="K113" s="21">
        <f t="shared" si="20"/>
        <v>2.7273160650316894</v>
      </c>
      <c r="L113" s="21">
        <f t="shared" si="21"/>
        <v>4.815740131578948</v>
      </c>
      <c r="N113" s="1"/>
    </row>
    <row r="114" spans="1:12" ht="15">
      <c r="A114" s="19" t="s">
        <v>20</v>
      </c>
      <c r="B114" s="5">
        <v>19</v>
      </c>
      <c r="C114" s="5">
        <f t="shared" si="15"/>
        <v>3404</v>
      </c>
      <c r="D114" s="5">
        <v>3423</v>
      </c>
      <c r="E114" s="23">
        <f t="shared" si="16"/>
        <v>0.5550686532281625</v>
      </c>
      <c r="F114" s="5">
        <v>19740.95</v>
      </c>
      <c r="G114" s="5">
        <f t="shared" si="17"/>
        <v>9029.86</v>
      </c>
      <c r="H114" s="5">
        <v>28770.81</v>
      </c>
      <c r="I114" s="23">
        <f t="shared" si="18"/>
        <v>68.61450894152789</v>
      </c>
      <c r="J114" s="21">
        <f t="shared" si="19"/>
        <v>1038.9973684210527</v>
      </c>
      <c r="K114" s="21">
        <f t="shared" si="20"/>
        <v>2.652720329024677</v>
      </c>
      <c r="L114" s="21">
        <f t="shared" si="21"/>
        <v>8.405144609991236</v>
      </c>
    </row>
    <row r="115" spans="1:12" ht="15">
      <c r="A115" s="19" t="s">
        <v>21</v>
      </c>
      <c r="B115" s="5">
        <v>30</v>
      </c>
      <c r="C115" s="5">
        <f t="shared" si="15"/>
        <v>4248</v>
      </c>
      <c r="D115" s="5">
        <v>4278</v>
      </c>
      <c r="E115" s="23">
        <f t="shared" si="16"/>
        <v>0.7012622720897616</v>
      </c>
      <c r="F115" s="5">
        <v>18821.11</v>
      </c>
      <c r="G115" s="5">
        <f t="shared" si="17"/>
        <v>14409.949999999997</v>
      </c>
      <c r="H115" s="5">
        <v>33231.06</v>
      </c>
      <c r="I115" s="23">
        <f t="shared" si="18"/>
        <v>56.63710396237737</v>
      </c>
      <c r="J115" s="21">
        <f t="shared" si="19"/>
        <v>627.3703333333334</v>
      </c>
      <c r="K115" s="21">
        <f t="shared" si="20"/>
        <v>3.392172787193973</v>
      </c>
      <c r="L115" s="21">
        <f t="shared" si="21"/>
        <v>7.767896213183731</v>
      </c>
    </row>
    <row r="116" spans="1:12" ht="15">
      <c r="A116" s="19" t="s">
        <v>22</v>
      </c>
      <c r="B116" s="5">
        <v>39</v>
      </c>
      <c r="C116" s="5">
        <f t="shared" si="15"/>
        <v>3704</v>
      </c>
      <c r="D116" s="6">
        <v>3743</v>
      </c>
      <c r="E116" s="23">
        <f t="shared" si="16"/>
        <v>1.0419449639326743</v>
      </c>
      <c r="F116" s="5">
        <v>23062.99</v>
      </c>
      <c r="G116" s="5">
        <f t="shared" si="17"/>
        <v>13872.189999999999</v>
      </c>
      <c r="H116" s="6">
        <v>36935.18</v>
      </c>
      <c r="I116" s="23">
        <f t="shared" si="18"/>
        <v>62.44179668272905</v>
      </c>
      <c r="J116" s="21">
        <f t="shared" si="19"/>
        <v>591.358717948718</v>
      </c>
      <c r="K116" s="21">
        <f t="shared" si="20"/>
        <v>3.7451916846652265</v>
      </c>
      <c r="L116" s="21">
        <f t="shared" si="21"/>
        <v>9.867801228960726</v>
      </c>
    </row>
    <row r="117" spans="1:12" ht="15">
      <c r="A117" s="19">
        <v>10</v>
      </c>
      <c r="B117" s="5">
        <v>56</v>
      </c>
      <c r="C117" s="5">
        <f>+D117-B117</f>
        <v>2572</v>
      </c>
      <c r="D117" s="6">
        <v>2628</v>
      </c>
      <c r="E117" s="23">
        <f>(B117/D117)*100</f>
        <v>2.13089802130898</v>
      </c>
      <c r="F117" s="5">
        <v>38247.53</v>
      </c>
      <c r="G117" s="5">
        <f>+H117-F117</f>
        <v>10029.270000000004</v>
      </c>
      <c r="H117" s="6">
        <v>48276.8</v>
      </c>
      <c r="I117" s="23">
        <f>(F117/H117)*100</f>
        <v>79.22548719053457</v>
      </c>
      <c r="J117" s="21">
        <f>+F117/B117</f>
        <v>682.9916071428571</v>
      </c>
      <c r="K117" s="21">
        <f>+G117/C117</f>
        <v>3.8994051321928476</v>
      </c>
      <c r="L117" s="21">
        <f>+H117/D117</f>
        <v>18.370167427701677</v>
      </c>
    </row>
    <row r="118" spans="1:12" ht="15">
      <c r="A118" s="19">
        <v>11</v>
      </c>
      <c r="B118" s="5">
        <v>37</v>
      </c>
      <c r="C118" s="5">
        <f t="shared" si="15"/>
        <v>3347</v>
      </c>
      <c r="D118" s="6">
        <v>3384</v>
      </c>
      <c r="E118" s="23">
        <f t="shared" si="16"/>
        <v>1.0933806146572105</v>
      </c>
      <c r="F118" s="5">
        <v>31942.87</v>
      </c>
      <c r="G118" s="5">
        <f t="shared" si="17"/>
        <v>12777.670000000002</v>
      </c>
      <c r="H118" s="6">
        <v>44720.54</v>
      </c>
      <c r="I118" s="23">
        <f t="shared" si="18"/>
        <v>71.42773767937507</v>
      </c>
      <c r="J118" s="21">
        <f t="shared" si="19"/>
        <v>863.3208108108108</v>
      </c>
      <c r="K118" s="21">
        <f t="shared" si="20"/>
        <v>3.8176486405736485</v>
      </c>
      <c r="L118" s="21">
        <f t="shared" si="21"/>
        <v>13.215289598108747</v>
      </c>
    </row>
    <row r="119" spans="1:12" ht="15">
      <c r="A119" s="19">
        <v>12</v>
      </c>
      <c r="B119" s="5">
        <v>29</v>
      </c>
      <c r="C119" s="5">
        <f>+D119-B119</f>
        <v>3210</v>
      </c>
      <c r="D119" s="6">
        <v>3239</v>
      </c>
      <c r="E119" s="23">
        <f>(B119/D119)*100</f>
        <v>0.8953380673047237</v>
      </c>
      <c r="F119" s="5">
        <v>68264.62</v>
      </c>
      <c r="G119" s="5">
        <f>+H119-F119</f>
        <v>13041.470000000001</v>
      </c>
      <c r="H119" s="6">
        <v>81306.09</v>
      </c>
      <c r="I119" s="23">
        <f>(F119/H119)*100</f>
        <v>83.96003300613766</v>
      </c>
      <c r="J119" s="21">
        <f>+F119/B119</f>
        <v>2353.9524137931035</v>
      </c>
      <c r="K119" s="21">
        <f>+G119/C119</f>
        <v>4.06276323987539</v>
      </c>
      <c r="L119" s="21">
        <f>+H119/D119</f>
        <v>25.102219820932387</v>
      </c>
    </row>
    <row r="120" spans="1:12" ht="15">
      <c r="A120" s="41">
        <v>13</v>
      </c>
      <c r="B120" s="43">
        <v>12</v>
      </c>
      <c r="C120" s="43">
        <f t="shared" si="15"/>
        <v>3526</v>
      </c>
      <c r="D120" s="46">
        <v>3538</v>
      </c>
      <c r="E120" s="44">
        <f t="shared" si="16"/>
        <v>0.3391746749576032</v>
      </c>
      <c r="F120" s="43">
        <v>3556.2</v>
      </c>
      <c r="G120" s="43">
        <f>+H120-F120</f>
        <v>10987.619999999999</v>
      </c>
      <c r="H120" s="46">
        <v>14543.82</v>
      </c>
      <c r="I120" s="44">
        <f t="shared" si="18"/>
        <v>24.451622751106655</v>
      </c>
      <c r="J120" s="45">
        <f t="shared" si="19"/>
        <v>296.34999999999997</v>
      </c>
      <c r="K120" s="45">
        <f t="shared" si="20"/>
        <v>3.1161712989222914</v>
      </c>
      <c r="L120" s="45">
        <f t="shared" si="21"/>
        <v>4.110746184284906</v>
      </c>
    </row>
    <row r="121" spans="1:12" ht="15">
      <c r="A121" s="41">
        <v>14</v>
      </c>
      <c r="B121" s="42">
        <v>57</v>
      </c>
      <c r="C121" s="43">
        <f t="shared" si="15"/>
        <v>3857</v>
      </c>
      <c r="D121" s="46">
        <v>3914</v>
      </c>
      <c r="E121" s="44">
        <f t="shared" si="16"/>
        <v>1.4563106796116505</v>
      </c>
      <c r="F121" s="46">
        <v>69313.25</v>
      </c>
      <c r="G121" s="46">
        <f>H121-F121</f>
        <v>15543.539999999994</v>
      </c>
      <c r="H121" s="46">
        <v>84856.79</v>
      </c>
      <c r="I121" s="49">
        <f>(F121/H121)*100</f>
        <v>81.68262080147034</v>
      </c>
      <c r="J121" s="50">
        <f>+F121/B121</f>
        <v>1216.0219298245613</v>
      </c>
      <c r="K121" s="50">
        <f>+G121/C121</f>
        <v>4.029955924293491</v>
      </c>
      <c r="L121" s="50">
        <f>+H121/D121</f>
        <v>21.68032447623914</v>
      </c>
    </row>
    <row r="122" spans="1:12" ht="15">
      <c r="A122" s="41">
        <v>15</v>
      </c>
      <c r="B122" s="42">
        <v>66</v>
      </c>
      <c r="C122" s="43">
        <f t="shared" si="15"/>
        <v>4622</v>
      </c>
      <c r="D122" s="46">
        <v>4688</v>
      </c>
      <c r="E122" s="44">
        <f t="shared" si="16"/>
        <v>1.4078498293515358</v>
      </c>
      <c r="F122" s="43">
        <f>1890+7447+19885+15428.9+22124.25+2500.1+1641</f>
        <v>70916.25</v>
      </c>
      <c r="G122" s="43">
        <f t="shared" si="17"/>
        <v>23359.7981</v>
      </c>
      <c r="H122" s="46">
        <v>94276.0481</v>
      </c>
      <c r="I122" s="52">
        <f t="shared" si="18"/>
        <v>75.22191630771167</v>
      </c>
      <c r="J122" s="45">
        <f aca="true" t="shared" si="22" ref="J122:J127">+F122/B122</f>
        <v>1074.4886363636363</v>
      </c>
      <c r="K122" s="45">
        <f t="shared" si="20"/>
        <v>5.054045456512332</v>
      </c>
      <c r="L122" s="45">
        <f t="shared" si="21"/>
        <v>20.110078519624572</v>
      </c>
    </row>
    <row r="123" spans="1:12" ht="15">
      <c r="A123" s="41">
        <v>16</v>
      </c>
      <c r="B123" s="42">
        <v>34</v>
      </c>
      <c r="C123" s="43">
        <v>4320</v>
      </c>
      <c r="D123" s="46">
        <f>B123+C123</f>
        <v>4354</v>
      </c>
      <c r="E123" s="44">
        <f aca="true" t="shared" si="23" ref="E123:E128">(B123/D123)*100</f>
        <v>0.7808911345888837</v>
      </c>
      <c r="F123" s="43">
        <v>19809.5</v>
      </c>
      <c r="G123" s="43">
        <v>16593.7005</v>
      </c>
      <c r="H123" s="46">
        <f>F123+G123</f>
        <v>36403.2005</v>
      </c>
      <c r="I123" s="52">
        <f t="shared" si="18"/>
        <v>54.41691864428238</v>
      </c>
      <c r="J123" s="45">
        <f t="shared" si="22"/>
        <v>582.6323529411765</v>
      </c>
      <c r="K123" s="45">
        <f t="shared" si="20"/>
        <v>3.8411343749999998</v>
      </c>
      <c r="L123" s="45">
        <f t="shared" si="21"/>
        <v>8.360863688562242</v>
      </c>
    </row>
    <row r="124" spans="1:12" ht="15">
      <c r="A124" s="41">
        <v>17</v>
      </c>
      <c r="B124" s="42">
        <v>137</v>
      </c>
      <c r="C124" s="43">
        <v>3478</v>
      </c>
      <c r="D124" s="46">
        <f>B124+C124</f>
        <v>3615</v>
      </c>
      <c r="E124" s="44">
        <f t="shared" si="23"/>
        <v>3.7897648686030427</v>
      </c>
      <c r="F124" s="43">
        <v>538284.665</v>
      </c>
      <c r="G124" s="43">
        <v>19969.3947</v>
      </c>
      <c r="H124" s="46">
        <f>SUM(F124:G124)</f>
        <v>558254.0597</v>
      </c>
      <c r="I124" s="52">
        <f t="shared" si="18"/>
        <v>96.42288410571858</v>
      </c>
      <c r="J124" s="45">
        <f t="shared" si="22"/>
        <v>3929.0851459854016</v>
      </c>
      <c r="K124" s="45">
        <f t="shared" si="20"/>
        <v>5.741631598619897</v>
      </c>
      <c r="L124" s="45">
        <f t="shared" si="21"/>
        <v>154.42712578146612</v>
      </c>
    </row>
    <row r="125" spans="1:12" ht="15">
      <c r="A125" s="19">
        <v>18</v>
      </c>
      <c r="B125" s="22">
        <v>22</v>
      </c>
      <c r="C125" s="5">
        <v>4207</v>
      </c>
      <c r="D125" s="46">
        <f>B125+C125</f>
        <v>4229</v>
      </c>
      <c r="E125" s="44">
        <f t="shared" si="23"/>
        <v>0.5202175455190352</v>
      </c>
      <c r="F125" s="5">
        <v>9914.321</v>
      </c>
      <c r="G125" s="5">
        <v>20100.626</v>
      </c>
      <c r="H125" s="46">
        <f>SUM(F125:G125)</f>
        <v>30014.947</v>
      </c>
      <c r="I125" s="52">
        <f t="shared" si="18"/>
        <v>33.03127938223579</v>
      </c>
      <c r="J125" s="21">
        <f t="shared" si="22"/>
        <v>450.65095454545457</v>
      </c>
      <c r="K125" s="45">
        <f t="shared" si="20"/>
        <v>4.777900166389351</v>
      </c>
      <c r="L125" s="45">
        <f t="shared" si="21"/>
        <v>7.097410026010877</v>
      </c>
    </row>
    <row r="126" spans="1:12" ht="15">
      <c r="A126" s="41">
        <v>19</v>
      </c>
      <c r="B126" s="42">
        <v>48</v>
      </c>
      <c r="C126" s="43">
        <v>5276</v>
      </c>
      <c r="D126" s="46">
        <f>B126+C126</f>
        <v>5324</v>
      </c>
      <c r="E126" s="44">
        <f t="shared" si="23"/>
        <v>0.9015777610818932</v>
      </c>
      <c r="F126" s="43">
        <v>45424.748</v>
      </c>
      <c r="G126" s="43">
        <v>21801.9365</v>
      </c>
      <c r="H126" s="46">
        <f>SUM(F126:G126)</f>
        <v>67226.6845</v>
      </c>
      <c r="I126" s="52">
        <f t="shared" si="18"/>
        <v>67.56951995751031</v>
      </c>
      <c r="J126" s="45">
        <f t="shared" si="22"/>
        <v>946.3489166666667</v>
      </c>
      <c r="K126" s="45">
        <f t="shared" si="20"/>
        <v>4.1322851592115235</v>
      </c>
      <c r="L126" s="45">
        <f t="shared" si="21"/>
        <v>12.627100770097671</v>
      </c>
    </row>
    <row r="127" spans="1:12" ht="15">
      <c r="A127" s="19">
        <v>20</v>
      </c>
      <c r="B127" s="22">
        <v>62</v>
      </c>
      <c r="C127" s="5">
        <f>D127-B127</f>
        <v>5094</v>
      </c>
      <c r="D127" s="46">
        <v>5156</v>
      </c>
      <c r="E127" s="44">
        <f t="shared" si="23"/>
        <v>1.2024825446082235</v>
      </c>
      <c r="F127" s="5">
        <v>40805.86</v>
      </c>
      <c r="G127" s="5">
        <f>H127-F127</f>
        <v>24721.341</v>
      </c>
      <c r="H127" s="5">
        <v>65527.201</v>
      </c>
      <c r="I127" s="52">
        <f t="shared" si="18"/>
        <v>62.27316194995114</v>
      </c>
      <c r="J127" s="21">
        <f t="shared" si="22"/>
        <v>658.1590322580645</v>
      </c>
      <c r="K127" s="45">
        <f>+G127/C127</f>
        <v>4.853031213191991</v>
      </c>
      <c r="L127" s="45">
        <f t="shared" si="21"/>
        <v>12.7089218386346</v>
      </c>
    </row>
    <row r="128" spans="1:12" ht="15">
      <c r="A128" s="41">
        <v>21</v>
      </c>
      <c r="B128" s="42">
        <v>22</v>
      </c>
      <c r="C128" s="5">
        <f>D128-B128</f>
        <v>4902</v>
      </c>
      <c r="D128" s="46">
        <v>4924</v>
      </c>
      <c r="E128" s="44">
        <f t="shared" si="23"/>
        <v>0.4467912266450041</v>
      </c>
      <c r="F128" s="43">
        <v>11802.42</v>
      </c>
      <c r="G128" s="5">
        <f>H128-F128</f>
        <v>13243.8664</v>
      </c>
      <c r="H128" s="46">
        <v>25046.2864</v>
      </c>
      <c r="I128" s="52">
        <f t="shared" si="18"/>
        <v>47.12243488519719</v>
      </c>
      <c r="J128" s="21">
        <f>+F128/B128</f>
        <v>536.4736363636364</v>
      </c>
      <c r="K128" s="45">
        <f>+G128/C128</f>
        <v>2.701727131782946</v>
      </c>
      <c r="L128" s="45">
        <f t="shared" si="21"/>
        <v>5.0865731925264015</v>
      </c>
    </row>
    <row r="129" spans="1:12" ht="30">
      <c r="A129" s="54" t="s">
        <v>34</v>
      </c>
      <c r="B129" s="55">
        <f>SUM(B97:B128)</f>
        <v>1222</v>
      </c>
      <c r="C129" s="55">
        <f>SUM(C97:C128)</f>
        <v>128039</v>
      </c>
      <c r="D129" s="55">
        <f>SUM(D97:D128)</f>
        <v>129261</v>
      </c>
      <c r="E129" s="56">
        <f>(B129/D129)*100</f>
        <v>0.9453740880853467</v>
      </c>
      <c r="F129" s="55">
        <f>SUM(F97:F128)</f>
        <v>1475555.044</v>
      </c>
      <c r="G129" s="55">
        <f>SUM(G97:G128)</f>
        <v>469466.9632</v>
      </c>
      <c r="H129" s="55">
        <f>SUM(H97:H128)</f>
        <v>1945022.0071999999</v>
      </c>
      <c r="I129" s="56">
        <f>(F129/H129)*100</f>
        <v>75.86315417192469</v>
      </c>
      <c r="J129" s="57">
        <f>SUM(J97:J128)</f>
        <v>28730.210162041483</v>
      </c>
      <c r="K129" s="57">
        <f>SUM(K97:K128)</f>
        <v>116.5643104491978</v>
      </c>
      <c r="L129" s="58">
        <f>SUM(L97:L128)</f>
        <v>498.03974861673726</v>
      </c>
    </row>
    <row r="130" spans="1:12" ht="30">
      <c r="A130" s="27" t="s">
        <v>35</v>
      </c>
      <c r="B130" s="28">
        <f>AVERAGE(B97:B128)</f>
        <v>38.1875</v>
      </c>
      <c r="C130" s="28">
        <f>AVERAGE(C97:C128)</f>
        <v>4001.21875</v>
      </c>
      <c r="D130" s="28">
        <f>AVERAGE(D97:D128)</f>
        <v>4039.40625</v>
      </c>
      <c r="E130" s="29">
        <f>(B130/D130)*100</f>
        <v>0.9453740880853467</v>
      </c>
      <c r="F130" s="28">
        <f>AVERAGE(F97:F128)</f>
        <v>46111.095125</v>
      </c>
      <c r="G130" s="28">
        <f>AVERAGE(G97:G128)</f>
        <v>14670.8426</v>
      </c>
      <c r="H130" s="28">
        <f>AVERAGE(H97:H128)</f>
        <v>60781.937724999996</v>
      </c>
      <c r="I130" s="29">
        <f>(F130/H130)*100</f>
        <v>75.86315417192469</v>
      </c>
      <c r="J130" s="30">
        <f>AVERAGE(J97:J129)</f>
        <v>1741.2248583055443</v>
      </c>
      <c r="K130" s="30">
        <f>AVERAGE(K97:K128)</f>
        <v>3.6426347015374314</v>
      </c>
      <c r="L130" s="31">
        <f>AVERAGE(L97:L128)</f>
        <v>15.56374214427304</v>
      </c>
    </row>
    <row r="131" spans="4:8" ht="12.75">
      <c r="D131" s="1"/>
      <c r="E131" s="2"/>
      <c r="F131" s="1"/>
      <c r="G131" s="1"/>
      <c r="H131" s="1"/>
    </row>
    <row r="132" spans="1:12" ht="30">
      <c r="A132" s="32" t="s">
        <v>23</v>
      </c>
      <c r="B132" s="33" t="s">
        <v>24</v>
      </c>
      <c r="C132" s="34"/>
      <c r="D132" s="35">
        <f>CORREL(B97:B128,D97:D128)</f>
        <v>0.12275722669355717</v>
      </c>
      <c r="E132" s="36"/>
      <c r="F132" s="34"/>
      <c r="G132" s="34"/>
      <c r="H132" s="35">
        <f>CORREL(F97:F128,H97:H128)</f>
        <v>0.9990423697544202</v>
      </c>
      <c r="I132" s="36"/>
      <c r="J132" s="33" t="s">
        <v>25</v>
      </c>
      <c r="K132" s="35">
        <f>CORREL(J97:J128,K97:K128)</f>
        <v>0.5204122530549866</v>
      </c>
      <c r="L132" s="37"/>
    </row>
    <row r="134" spans="2:3" ht="12.75">
      <c r="B134" s="47"/>
      <c r="C134" s="47"/>
    </row>
    <row r="135" spans="2:3" ht="15">
      <c r="B135" s="48"/>
      <c r="C135" s="48"/>
    </row>
    <row r="159" spans="1:7" ht="12.75">
      <c r="A159" s="10" t="s">
        <v>2</v>
      </c>
      <c r="C159" s="1"/>
      <c r="D159" s="2"/>
      <c r="E159" s="1"/>
      <c r="F159" s="1"/>
      <c r="G159" s="1"/>
    </row>
    <row r="160" spans="1:7" ht="12.75">
      <c r="A160" s="10" t="s">
        <v>28</v>
      </c>
      <c r="C160" s="1"/>
      <c r="D160" s="2"/>
      <c r="E160" s="1"/>
      <c r="F160" s="1"/>
      <c r="G160" s="1"/>
    </row>
    <row r="161" spans="1:7" ht="12.75">
      <c r="A161" s="11" t="s">
        <v>29</v>
      </c>
      <c r="C161" s="1"/>
      <c r="D161" s="2"/>
      <c r="E161" s="1"/>
      <c r="F161" s="1"/>
      <c r="G161" s="1"/>
    </row>
    <row r="162" spans="1:12" ht="18">
      <c r="A162" s="62" t="s">
        <v>3</v>
      </c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</row>
    <row r="163" spans="1:12" ht="18">
      <c r="A163" s="62" t="s">
        <v>0</v>
      </c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</row>
    <row r="164" spans="1:12" ht="18">
      <c r="A164" s="62" t="s">
        <v>33</v>
      </c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</row>
    <row r="165" spans="1:8" ht="18">
      <c r="A165" s="4" t="s">
        <v>1</v>
      </c>
      <c r="B165" s="3"/>
      <c r="C165" s="3"/>
      <c r="D165" s="3"/>
      <c r="E165" s="3"/>
      <c r="F165" s="3"/>
      <c r="G165" s="3"/>
      <c r="H165" s="3"/>
    </row>
    <row r="166" spans="1:12" ht="15">
      <c r="A166" s="68" t="s">
        <v>27</v>
      </c>
      <c r="B166" s="63" t="s">
        <v>5</v>
      </c>
      <c r="C166" s="63"/>
      <c r="D166" s="63"/>
      <c r="E166" s="63"/>
      <c r="F166" s="24" t="s">
        <v>6</v>
      </c>
      <c r="G166" s="24"/>
      <c r="H166" s="24"/>
      <c r="I166" s="25"/>
      <c r="J166" s="64" t="s">
        <v>7</v>
      </c>
      <c r="K166" s="64"/>
      <c r="L166" s="65"/>
    </row>
    <row r="167" spans="1:12" ht="15">
      <c r="A167" s="69"/>
      <c r="B167" s="13" t="s">
        <v>8</v>
      </c>
      <c r="C167" s="13" t="s">
        <v>10</v>
      </c>
      <c r="D167" s="14" t="s">
        <v>9</v>
      </c>
      <c r="E167" s="15" t="s">
        <v>11</v>
      </c>
      <c r="F167" s="14" t="s">
        <v>8</v>
      </c>
      <c r="G167" s="13" t="s">
        <v>10</v>
      </c>
      <c r="H167" s="14" t="s">
        <v>9</v>
      </c>
      <c r="I167" s="15" t="s">
        <v>11</v>
      </c>
      <c r="J167" s="14" t="s">
        <v>8</v>
      </c>
      <c r="K167" s="13" t="s">
        <v>10</v>
      </c>
      <c r="L167" s="26" t="s">
        <v>12</v>
      </c>
    </row>
    <row r="168" spans="1:12" ht="15">
      <c r="A168" s="16">
        <v>85</v>
      </c>
      <c r="B168" s="40"/>
      <c r="C168" s="7"/>
      <c r="D168" s="8"/>
      <c r="E168" s="17"/>
      <c r="F168" s="38"/>
      <c r="G168" s="7"/>
      <c r="H168" s="8"/>
      <c r="I168" s="17"/>
      <c r="J168" s="18"/>
      <c r="K168" s="18"/>
      <c r="L168" s="18"/>
    </row>
    <row r="169" spans="1:12" ht="15">
      <c r="A169" s="19">
        <v>86</v>
      </c>
      <c r="B169" s="39"/>
      <c r="C169" s="5"/>
      <c r="D169" s="9"/>
      <c r="E169" s="20"/>
      <c r="F169" s="6"/>
      <c r="G169" s="5"/>
      <c r="H169" s="9"/>
      <c r="I169" s="20"/>
      <c r="J169" s="21"/>
      <c r="K169" s="21"/>
      <c r="L169" s="21"/>
    </row>
    <row r="170" spans="1:12" ht="15">
      <c r="A170" s="19">
        <v>87</v>
      </c>
      <c r="B170" s="39"/>
      <c r="C170" s="5"/>
      <c r="D170" s="9"/>
      <c r="E170" s="20"/>
      <c r="F170" s="6"/>
      <c r="G170" s="5"/>
      <c r="H170" s="6"/>
      <c r="I170" s="20"/>
      <c r="J170" s="21"/>
      <c r="K170" s="21"/>
      <c r="L170" s="21"/>
    </row>
    <row r="171" spans="1:12" ht="15">
      <c r="A171" s="19">
        <v>88</v>
      </c>
      <c r="B171" s="39"/>
      <c r="C171" s="5"/>
      <c r="D171" s="9"/>
      <c r="E171" s="20"/>
      <c r="F171" s="6"/>
      <c r="G171" s="5"/>
      <c r="H171" s="9"/>
      <c r="I171" s="20"/>
      <c r="J171" s="21"/>
      <c r="K171" s="21"/>
      <c r="L171" s="21"/>
    </row>
    <row r="172" spans="1:12" ht="15">
      <c r="A172" s="19">
        <v>89</v>
      </c>
      <c r="B172" s="39"/>
      <c r="C172" s="5"/>
      <c r="D172" s="9"/>
      <c r="E172" s="20"/>
      <c r="F172" s="6"/>
      <c r="G172" s="5"/>
      <c r="H172" s="9"/>
      <c r="I172" s="20"/>
      <c r="J172" s="21"/>
      <c r="K172" s="21"/>
      <c r="L172" s="21"/>
    </row>
    <row r="173" spans="1:12" ht="15">
      <c r="A173" s="19">
        <v>90</v>
      </c>
      <c r="B173" s="39">
        <v>0</v>
      </c>
      <c r="C173" s="5">
        <f aca="true" t="shared" si="24" ref="C173:C194">+D173-B173</f>
        <v>0</v>
      </c>
      <c r="D173" s="9">
        <v>0</v>
      </c>
      <c r="E173" s="20">
        <v>0</v>
      </c>
      <c r="F173" s="6">
        <v>0</v>
      </c>
      <c r="G173" s="5">
        <f aca="true" t="shared" si="25" ref="G173:G197">+H173-F173</f>
        <v>0</v>
      </c>
      <c r="H173" s="9">
        <v>0</v>
      </c>
      <c r="I173" s="20">
        <v>0</v>
      </c>
      <c r="J173" s="21">
        <v>0</v>
      </c>
      <c r="K173" s="21">
        <v>0</v>
      </c>
      <c r="L173" s="21">
        <v>0</v>
      </c>
    </row>
    <row r="174" spans="1:12" ht="15">
      <c r="A174" s="19">
        <v>91</v>
      </c>
      <c r="B174" s="39">
        <v>1</v>
      </c>
      <c r="C174" s="5">
        <f t="shared" si="24"/>
        <v>883</v>
      </c>
      <c r="D174" s="9">
        <v>884</v>
      </c>
      <c r="E174" s="20">
        <f aca="true" t="shared" si="26" ref="E174:E204">(B174/D174)*100</f>
        <v>0.11312217194570137</v>
      </c>
      <c r="F174" s="6">
        <v>412</v>
      </c>
      <c r="G174" s="5">
        <f t="shared" si="25"/>
        <v>1172.13</v>
      </c>
      <c r="H174" s="6">
        <v>1584.13</v>
      </c>
      <c r="I174" s="20">
        <f aca="true" t="shared" si="27" ref="I174:I203">(F174/H174)*100</f>
        <v>26.007966517899412</v>
      </c>
      <c r="J174" s="21">
        <f aca="true" t="shared" si="28" ref="J174:J192">+F174/B174</f>
        <v>412</v>
      </c>
      <c r="K174" s="21">
        <f aca="true" t="shared" si="29" ref="K174:K204">+G174/C174</f>
        <v>1.3274405436013592</v>
      </c>
      <c r="L174" s="21">
        <f aca="true" t="shared" si="30" ref="L174:L200">+H174/D174</f>
        <v>1.792002262443439</v>
      </c>
    </row>
    <row r="175" spans="1:12" ht="15">
      <c r="A175" s="19">
        <v>92</v>
      </c>
      <c r="B175" s="39">
        <v>1</v>
      </c>
      <c r="C175" s="5">
        <f t="shared" si="24"/>
        <v>1102</v>
      </c>
      <c r="D175" s="5">
        <v>1103</v>
      </c>
      <c r="E175" s="20">
        <f t="shared" si="26"/>
        <v>0.09066183136899365</v>
      </c>
      <c r="F175" s="6">
        <v>228</v>
      </c>
      <c r="G175" s="5">
        <f t="shared" si="25"/>
        <v>1206.41</v>
      </c>
      <c r="H175" s="5">
        <v>1434.41</v>
      </c>
      <c r="I175" s="20">
        <f t="shared" si="27"/>
        <v>15.895036983847016</v>
      </c>
      <c r="J175" s="21">
        <f t="shared" si="28"/>
        <v>228</v>
      </c>
      <c r="K175" s="21">
        <f t="shared" si="29"/>
        <v>1.0947459165154265</v>
      </c>
      <c r="L175" s="21">
        <f t="shared" si="30"/>
        <v>1.300462375339982</v>
      </c>
    </row>
    <row r="176" spans="1:12" ht="15">
      <c r="A176" s="19">
        <v>93</v>
      </c>
      <c r="B176" s="39">
        <v>11</v>
      </c>
      <c r="C176" s="5">
        <f t="shared" si="24"/>
        <v>1938</v>
      </c>
      <c r="D176" s="5">
        <v>1949</v>
      </c>
      <c r="E176" s="20">
        <f t="shared" si="26"/>
        <v>0.5643919958953308</v>
      </c>
      <c r="F176" s="6">
        <v>6202</v>
      </c>
      <c r="G176" s="5">
        <f t="shared" si="25"/>
        <v>2921.59</v>
      </c>
      <c r="H176" s="5">
        <v>9123.59</v>
      </c>
      <c r="I176" s="20">
        <f t="shared" si="27"/>
        <v>67.9776272278785</v>
      </c>
      <c r="J176" s="21">
        <f t="shared" si="28"/>
        <v>563.8181818181819</v>
      </c>
      <c r="K176" s="21">
        <f t="shared" si="29"/>
        <v>1.507528379772962</v>
      </c>
      <c r="L176" s="21">
        <f t="shared" si="30"/>
        <v>4.681164699846075</v>
      </c>
    </row>
    <row r="177" spans="1:12" ht="15">
      <c r="A177" s="19">
        <v>94</v>
      </c>
      <c r="B177" s="39">
        <v>4</v>
      </c>
      <c r="C177" s="5">
        <f t="shared" si="24"/>
        <v>1852</v>
      </c>
      <c r="D177" s="5">
        <v>1856</v>
      </c>
      <c r="E177" s="20">
        <f t="shared" si="26"/>
        <v>0.21551724137931033</v>
      </c>
      <c r="F177" s="6">
        <v>3442.01</v>
      </c>
      <c r="G177" s="5">
        <f t="shared" si="25"/>
        <v>3242.7699999999995</v>
      </c>
      <c r="H177" s="5">
        <v>6684.78</v>
      </c>
      <c r="I177" s="20">
        <f t="shared" si="27"/>
        <v>51.49025098806543</v>
      </c>
      <c r="J177" s="21">
        <f t="shared" si="28"/>
        <v>860.5025</v>
      </c>
      <c r="K177" s="21">
        <f t="shared" si="29"/>
        <v>1.7509557235421165</v>
      </c>
      <c r="L177" s="21">
        <f t="shared" si="30"/>
        <v>3.601713362068965</v>
      </c>
    </row>
    <row r="178" spans="1:12" ht="15">
      <c r="A178" s="19">
        <v>95</v>
      </c>
      <c r="B178" s="22">
        <v>2</v>
      </c>
      <c r="C178" s="5">
        <f t="shared" si="24"/>
        <v>1634</v>
      </c>
      <c r="D178" s="5">
        <v>1636</v>
      </c>
      <c r="E178" s="20">
        <f t="shared" si="26"/>
        <v>0.12224938875305623</v>
      </c>
      <c r="F178" s="5">
        <v>964.7</v>
      </c>
      <c r="G178" s="5">
        <f t="shared" si="25"/>
        <v>2792.21</v>
      </c>
      <c r="H178" s="5">
        <v>3756.91</v>
      </c>
      <c r="I178" s="20">
        <f t="shared" si="27"/>
        <v>25.678017306776052</v>
      </c>
      <c r="J178" s="21">
        <f t="shared" si="28"/>
        <v>482.35</v>
      </c>
      <c r="K178" s="21">
        <f t="shared" si="29"/>
        <v>1.7088188494492045</v>
      </c>
      <c r="L178" s="21">
        <f t="shared" si="30"/>
        <v>2.2963997555012226</v>
      </c>
    </row>
    <row r="179" spans="1:12" ht="15">
      <c r="A179" s="19">
        <v>96</v>
      </c>
      <c r="B179" s="22">
        <v>4</v>
      </c>
      <c r="C179" s="5">
        <f t="shared" si="24"/>
        <v>1594</v>
      </c>
      <c r="D179" s="5">
        <v>1598</v>
      </c>
      <c r="E179" s="20">
        <f t="shared" si="26"/>
        <v>0.2503128911138924</v>
      </c>
      <c r="F179" s="5">
        <v>1282.8</v>
      </c>
      <c r="G179" s="5">
        <f t="shared" si="25"/>
        <v>3534.96</v>
      </c>
      <c r="H179" s="5">
        <v>4817.76</v>
      </c>
      <c r="I179" s="20">
        <f t="shared" si="27"/>
        <v>26.626482016538805</v>
      </c>
      <c r="J179" s="21">
        <f t="shared" si="28"/>
        <v>320.7</v>
      </c>
      <c r="K179" s="21">
        <f t="shared" si="29"/>
        <v>2.2176662484316187</v>
      </c>
      <c r="L179" s="21">
        <f t="shared" si="30"/>
        <v>3.0148685857321653</v>
      </c>
    </row>
    <row r="180" spans="1:12" ht="15">
      <c r="A180" s="19">
        <v>97</v>
      </c>
      <c r="B180" s="22">
        <v>13</v>
      </c>
      <c r="C180" s="5">
        <f t="shared" si="24"/>
        <v>1872</v>
      </c>
      <c r="D180" s="5">
        <v>1885</v>
      </c>
      <c r="E180" s="20">
        <f t="shared" si="26"/>
        <v>0.6896551724137931</v>
      </c>
      <c r="F180" s="5">
        <v>7421.9</v>
      </c>
      <c r="G180" s="5">
        <f t="shared" si="25"/>
        <v>3631.7299999999996</v>
      </c>
      <c r="H180" s="5">
        <v>11053.63</v>
      </c>
      <c r="I180" s="20">
        <f t="shared" si="27"/>
        <v>67.14445842677927</v>
      </c>
      <c r="J180" s="21">
        <f t="shared" si="28"/>
        <v>570.9153846153846</v>
      </c>
      <c r="K180" s="21">
        <f t="shared" si="29"/>
        <v>1.9400267094017092</v>
      </c>
      <c r="L180" s="21">
        <f t="shared" si="30"/>
        <v>5.863994694960212</v>
      </c>
    </row>
    <row r="181" spans="1:12" ht="15">
      <c r="A181" s="19">
        <v>98</v>
      </c>
      <c r="B181" s="22">
        <v>2</v>
      </c>
      <c r="C181" s="5">
        <f t="shared" si="24"/>
        <v>1551</v>
      </c>
      <c r="D181" s="5">
        <v>1553</v>
      </c>
      <c r="E181" s="20">
        <f t="shared" si="26"/>
        <v>0.128783000643915</v>
      </c>
      <c r="F181" s="5">
        <v>615</v>
      </c>
      <c r="G181" s="5">
        <f t="shared" si="25"/>
        <v>2324.48</v>
      </c>
      <c r="H181" s="5">
        <v>2939.48</v>
      </c>
      <c r="I181" s="20">
        <f t="shared" si="27"/>
        <v>20.92206784873515</v>
      </c>
      <c r="J181" s="21">
        <f t="shared" si="28"/>
        <v>307.5</v>
      </c>
      <c r="K181" s="21">
        <f t="shared" si="29"/>
        <v>1.4986976144422952</v>
      </c>
      <c r="L181" s="21">
        <f t="shared" si="30"/>
        <v>1.8927752736638763</v>
      </c>
    </row>
    <row r="182" spans="1:12" ht="15">
      <c r="A182" s="19">
        <v>99</v>
      </c>
      <c r="B182" s="22">
        <v>20</v>
      </c>
      <c r="C182" s="5">
        <f t="shared" si="24"/>
        <v>2467</v>
      </c>
      <c r="D182" s="5">
        <v>2487</v>
      </c>
      <c r="E182" s="20">
        <f t="shared" si="26"/>
        <v>0.8041817450743868</v>
      </c>
      <c r="F182" s="5">
        <v>17528.72</v>
      </c>
      <c r="G182" s="5">
        <f t="shared" si="25"/>
        <v>5086.449999999997</v>
      </c>
      <c r="H182" s="5">
        <v>22615.17</v>
      </c>
      <c r="I182" s="20">
        <f t="shared" si="27"/>
        <v>77.50868111979703</v>
      </c>
      <c r="J182" s="21">
        <f t="shared" si="28"/>
        <v>876.436</v>
      </c>
      <c r="K182" s="21">
        <f t="shared" si="29"/>
        <v>2.0617957032833387</v>
      </c>
      <c r="L182" s="21">
        <f t="shared" si="30"/>
        <v>9.09335343787696</v>
      </c>
    </row>
    <row r="183" spans="1:12" ht="15">
      <c r="A183" s="19" t="s">
        <v>13</v>
      </c>
      <c r="B183" s="22">
        <v>2</v>
      </c>
      <c r="C183" s="5">
        <f t="shared" si="24"/>
        <v>1803</v>
      </c>
      <c r="D183" s="5">
        <v>1805</v>
      </c>
      <c r="E183" s="20">
        <f t="shared" si="26"/>
        <v>0.110803324099723</v>
      </c>
      <c r="F183" s="5">
        <v>748.94</v>
      </c>
      <c r="G183" s="5">
        <f t="shared" si="25"/>
        <v>2629.14</v>
      </c>
      <c r="H183" s="5">
        <v>3378.08</v>
      </c>
      <c r="I183" s="20">
        <f t="shared" si="27"/>
        <v>22.170582105811587</v>
      </c>
      <c r="J183" s="21">
        <f t="shared" si="28"/>
        <v>374.47</v>
      </c>
      <c r="K183" s="21">
        <f t="shared" si="29"/>
        <v>1.4582029950083193</v>
      </c>
      <c r="L183" s="21">
        <f t="shared" si="30"/>
        <v>1.8715124653739612</v>
      </c>
    </row>
    <row r="184" spans="1:12" ht="15">
      <c r="A184" s="19" t="s">
        <v>14</v>
      </c>
      <c r="B184" s="22">
        <v>0</v>
      </c>
      <c r="C184" s="5">
        <f t="shared" si="24"/>
        <v>1665</v>
      </c>
      <c r="D184" s="5">
        <v>1665</v>
      </c>
      <c r="E184" s="20">
        <f t="shared" si="26"/>
        <v>0</v>
      </c>
      <c r="F184" s="5">
        <v>0</v>
      </c>
      <c r="G184" s="5">
        <f t="shared" si="25"/>
        <v>2532.98</v>
      </c>
      <c r="H184" s="5">
        <v>2532.98</v>
      </c>
      <c r="I184" s="20">
        <f t="shared" si="27"/>
        <v>0</v>
      </c>
      <c r="J184" s="21">
        <v>0</v>
      </c>
      <c r="K184" s="21">
        <f t="shared" si="29"/>
        <v>1.5213093093093093</v>
      </c>
      <c r="L184" s="21">
        <f t="shared" si="30"/>
        <v>1.5213093093093093</v>
      </c>
    </row>
    <row r="185" spans="1:12" ht="15">
      <c r="A185" s="19" t="s">
        <v>15</v>
      </c>
      <c r="B185" s="22">
        <v>22</v>
      </c>
      <c r="C185" s="5">
        <f t="shared" si="24"/>
        <v>2379</v>
      </c>
      <c r="D185" s="5">
        <v>2401</v>
      </c>
      <c r="E185" s="20">
        <f t="shared" si="26"/>
        <v>0.9162848812994586</v>
      </c>
      <c r="F185" s="5">
        <v>16997.99</v>
      </c>
      <c r="G185" s="5">
        <f t="shared" si="25"/>
        <v>6044.789999999997</v>
      </c>
      <c r="H185" s="5">
        <v>23042.78</v>
      </c>
      <c r="I185" s="20">
        <f t="shared" si="27"/>
        <v>73.76709754638982</v>
      </c>
      <c r="J185" s="21">
        <f t="shared" si="28"/>
        <v>772.6359090909092</v>
      </c>
      <c r="K185" s="21">
        <f t="shared" si="29"/>
        <v>2.5408953341740217</v>
      </c>
      <c r="L185" s="21">
        <f t="shared" si="30"/>
        <v>9.597159516867972</v>
      </c>
    </row>
    <row r="186" spans="1:12" ht="15">
      <c r="A186" s="19" t="s">
        <v>16</v>
      </c>
      <c r="B186" s="22">
        <v>1</v>
      </c>
      <c r="C186" s="5">
        <f t="shared" si="24"/>
        <v>2787</v>
      </c>
      <c r="D186" s="5">
        <v>2788</v>
      </c>
      <c r="E186" s="20">
        <f t="shared" si="26"/>
        <v>0.03586800573888092</v>
      </c>
      <c r="F186" s="5">
        <v>200</v>
      </c>
      <c r="G186" s="5">
        <f t="shared" si="25"/>
        <v>4526.06</v>
      </c>
      <c r="H186" s="5">
        <v>4726.06</v>
      </c>
      <c r="I186" s="20">
        <f t="shared" si="27"/>
        <v>4.231854864305573</v>
      </c>
      <c r="J186" s="21">
        <f t="shared" si="28"/>
        <v>200</v>
      </c>
      <c r="K186" s="21">
        <f t="shared" si="29"/>
        <v>1.623989953354862</v>
      </c>
      <c r="L186" s="21">
        <f t="shared" si="30"/>
        <v>1.6951434720229557</v>
      </c>
    </row>
    <row r="187" spans="1:12" ht="15">
      <c r="A187" s="19" t="s">
        <v>17</v>
      </c>
      <c r="B187" s="22">
        <v>9</v>
      </c>
      <c r="C187" s="5">
        <f t="shared" si="24"/>
        <v>2027</v>
      </c>
      <c r="D187" s="5">
        <v>2036</v>
      </c>
      <c r="E187" s="20">
        <f t="shared" si="26"/>
        <v>0.44204322200392926</v>
      </c>
      <c r="F187" s="5">
        <v>4445.43</v>
      </c>
      <c r="G187" s="5">
        <f t="shared" si="25"/>
        <v>4136.0599999999995</v>
      </c>
      <c r="H187" s="5">
        <v>8581.49</v>
      </c>
      <c r="I187" s="20">
        <f t="shared" si="27"/>
        <v>51.80254244892204</v>
      </c>
      <c r="J187" s="21">
        <f t="shared" si="28"/>
        <v>493.9366666666667</v>
      </c>
      <c r="K187" s="21">
        <f t="shared" si="29"/>
        <v>2.0404834731129746</v>
      </c>
      <c r="L187" s="21">
        <f t="shared" si="30"/>
        <v>4.21487721021611</v>
      </c>
    </row>
    <row r="188" spans="1:12" ht="15">
      <c r="A188" s="19" t="s">
        <v>18</v>
      </c>
      <c r="B188" s="22">
        <v>10</v>
      </c>
      <c r="C188" s="5">
        <f t="shared" si="24"/>
        <v>2464</v>
      </c>
      <c r="D188" s="5">
        <v>2474</v>
      </c>
      <c r="E188" s="20">
        <f t="shared" si="26"/>
        <v>0.40420371867421184</v>
      </c>
      <c r="F188" s="5">
        <v>4646.5</v>
      </c>
      <c r="G188" s="5">
        <f t="shared" si="25"/>
        <v>5216.49</v>
      </c>
      <c r="H188" s="5">
        <v>9862.99</v>
      </c>
      <c r="I188" s="20">
        <f t="shared" si="27"/>
        <v>47.11046041818962</v>
      </c>
      <c r="J188" s="21">
        <f t="shared" si="28"/>
        <v>464.65</v>
      </c>
      <c r="K188" s="21">
        <f t="shared" si="29"/>
        <v>2.1170819805194805</v>
      </c>
      <c r="L188" s="21">
        <f t="shared" si="30"/>
        <v>3.986657235246564</v>
      </c>
    </row>
    <row r="189" spans="1:12" ht="15">
      <c r="A189" s="19" t="s">
        <v>19</v>
      </c>
      <c r="B189" s="22">
        <v>0</v>
      </c>
      <c r="C189" s="5">
        <f t="shared" si="24"/>
        <v>1748</v>
      </c>
      <c r="D189" s="5">
        <v>1748</v>
      </c>
      <c r="E189" s="23">
        <f t="shared" si="26"/>
        <v>0</v>
      </c>
      <c r="F189" s="5">
        <v>0</v>
      </c>
      <c r="G189" s="5">
        <f t="shared" si="25"/>
        <v>1755.29</v>
      </c>
      <c r="H189" s="5">
        <v>1755.29</v>
      </c>
      <c r="I189" s="23">
        <f t="shared" si="27"/>
        <v>0</v>
      </c>
      <c r="J189" s="21">
        <v>0</v>
      </c>
      <c r="K189" s="21">
        <f t="shared" si="29"/>
        <v>1.004170480549199</v>
      </c>
      <c r="L189" s="21">
        <f t="shared" si="30"/>
        <v>1.004170480549199</v>
      </c>
    </row>
    <row r="190" spans="1:12" ht="15">
      <c r="A190" s="19" t="s">
        <v>20</v>
      </c>
      <c r="B190" s="22">
        <v>14</v>
      </c>
      <c r="C190" s="5">
        <f t="shared" si="24"/>
        <v>1706</v>
      </c>
      <c r="D190" s="5">
        <v>1720</v>
      </c>
      <c r="E190" s="23">
        <f t="shared" si="26"/>
        <v>0.813953488372093</v>
      </c>
      <c r="F190" s="5">
        <v>12730.64</v>
      </c>
      <c r="G190" s="5">
        <f t="shared" si="25"/>
        <v>1882.6500000000015</v>
      </c>
      <c r="H190" s="5">
        <v>14613.29</v>
      </c>
      <c r="I190" s="23">
        <f t="shared" si="27"/>
        <v>87.11686416953334</v>
      </c>
      <c r="J190" s="21">
        <f t="shared" si="28"/>
        <v>909.3314285714285</v>
      </c>
      <c r="K190" s="21">
        <f t="shared" si="29"/>
        <v>1.1035463071512317</v>
      </c>
      <c r="L190" s="21">
        <f t="shared" si="30"/>
        <v>8.496098837209303</v>
      </c>
    </row>
    <row r="191" spans="1:12" ht="15">
      <c r="A191" s="19" t="s">
        <v>21</v>
      </c>
      <c r="B191" s="22">
        <v>7</v>
      </c>
      <c r="C191" s="5">
        <f t="shared" si="24"/>
        <v>2690</v>
      </c>
      <c r="D191" s="5">
        <v>2697</v>
      </c>
      <c r="E191" s="23">
        <f t="shared" si="26"/>
        <v>0.25954764553207266</v>
      </c>
      <c r="F191" s="5">
        <v>2978</v>
      </c>
      <c r="G191" s="5">
        <f t="shared" si="25"/>
        <v>5827.549999999999</v>
      </c>
      <c r="H191" s="5">
        <v>8805.55</v>
      </c>
      <c r="I191" s="23">
        <f t="shared" si="27"/>
        <v>33.819579696895715</v>
      </c>
      <c r="J191" s="21">
        <f t="shared" si="28"/>
        <v>425.42857142857144</v>
      </c>
      <c r="K191" s="21">
        <f t="shared" si="29"/>
        <v>2.1663754646840148</v>
      </c>
      <c r="L191" s="21">
        <f t="shared" si="30"/>
        <v>3.2649425287356317</v>
      </c>
    </row>
    <row r="192" spans="1:12" ht="15">
      <c r="A192" s="19" t="s">
        <v>22</v>
      </c>
      <c r="B192" s="22">
        <v>23</v>
      </c>
      <c r="C192" s="5">
        <f t="shared" si="24"/>
        <v>2391</v>
      </c>
      <c r="D192" s="6">
        <v>2414</v>
      </c>
      <c r="E192" s="23">
        <f t="shared" si="26"/>
        <v>0.9527754763877383</v>
      </c>
      <c r="F192" s="5">
        <v>20887.79</v>
      </c>
      <c r="G192" s="5">
        <f t="shared" si="25"/>
        <v>6399.549999999999</v>
      </c>
      <c r="H192" s="6">
        <v>27287.34</v>
      </c>
      <c r="I192" s="23">
        <f t="shared" si="27"/>
        <v>76.5475491564953</v>
      </c>
      <c r="J192" s="21">
        <f t="shared" si="28"/>
        <v>908.1647826086956</v>
      </c>
      <c r="K192" s="21">
        <f t="shared" si="29"/>
        <v>2.6765161020493515</v>
      </c>
      <c r="L192" s="21">
        <f t="shared" si="30"/>
        <v>11.303786246893123</v>
      </c>
    </row>
    <row r="193" spans="1:12" ht="15">
      <c r="A193" s="19">
        <v>10</v>
      </c>
      <c r="B193" s="22">
        <v>9</v>
      </c>
      <c r="C193" s="5">
        <f>+D193-B193</f>
        <v>1432</v>
      </c>
      <c r="D193" s="6">
        <v>1441</v>
      </c>
      <c r="E193" s="23">
        <f>(B193/D193)*100</f>
        <v>0.6245662734212353</v>
      </c>
      <c r="F193" s="5">
        <v>7399.23</v>
      </c>
      <c r="G193" s="5">
        <f>+H193-F193</f>
        <v>2688.09</v>
      </c>
      <c r="H193" s="6">
        <v>10087.32</v>
      </c>
      <c r="I193" s="23">
        <f>(F193/H193)*100</f>
        <v>73.35179215093801</v>
      </c>
      <c r="J193" s="21">
        <f>+F193/B193</f>
        <v>822.1366666666667</v>
      </c>
      <c r="K193" s="21">
        <f>+G193/C193</f>
        <v>1.8771578212290503</v>
      </c>
      <c r="L193" s="21">
        <f>+H193/D193</f>
        <v>7.000222068008327</v>
      </c>
    </row>
    <row r="194" spans="1:12" ht="15">
      <c r="A194" s="19">
        <v>11</v>
      </c>
      <c r="B194" s="22">
        <v>0</v>
      </c>
      <c r="C194" s="5">
        <f t="shared" si="24"/>
        <v>1568</v>
      </c>
      <c r="D194" s="6">
        <v>1568</v>
      </c>
      <c r="E194" s="23">
        <f t="shared" si="26"/>
        <v>0</v>
      </c>
      <c r="F194" s="5">
        <v>0</v>
      </c>
      <c r="G194" s="5">
        <f t="shared" si="25"/>
        <v>2314.92</v>
      </c>
      <c r="H194" s="6">
        <v>2314.92</v>
      </c>
      <c r="I194" s="23">
        <f t="shared" si="27"/>
        <v>0</v>
      </c>
      <c r="J194" s="21">
        <v>0</v>
      </c>
      <c r="K194" s="21">
        <f t="shared" si="29"/>
        <v>1.4763520408163266</v>
      </c>
      <c r="L194" s="21">
        <f t="shared" si="30"/>
        <v>1.4763520408163266</v>
      </c>
    </row>
    <row r="195" spans="1:12" ht="15">
      <c r="A195" s="19">
        <v>12</v>
      </c>
      <c r="B195" s="22">
        <v>11</v>
      </c>
      <c r="C195" s="5">
        <f>D195-B195</f>
        <v>2259</v>
      </c>
      <c r="D195" s="6">
        <v>2270</v>
      </c>
      <c r="E195" s="23">
        <f>(B195/D195)*100</f>
        <v>0.4845814977973568</v>
      </c>
      <c r="F195" s="5">
        <v>5271.07</v>
      </c>
      <c r="G195" s="5">
        <f>+H195-F195</f>
        <v>3702.210000000001</v>
      </c>
      <c r="H195" s="6">
        <v>8973.28</v>
      </c>
      <c r="I195" s="23">
        <f>(F195/H195)*100</f>
        <v>58.74184244780057</v>
      </c>
      <c r="J195" s="21">
        <f>+F195/B195</f>
        <v>479.1881818181818</v>
      </c>
      <c r="K195" s="21">
        <f>+G195/C195</f>
        <v>1.6388711819389115</v>
      </c>
      <c r="L195" s="21">
        <f>+H195/D195</f>
        <v>3.9529867841409696</v>
      </c>
    </row>
    <row r="196" spans="1:12" ht="15">
      <c r="A196" s="41">
        <v>13</v>
      </c>
      <c r="B196" s="42">
        <v>0</v>
      </c>
      <c r="C196" s="43">
        <f>D196-B196</f>
        <v>2113</v>
      </c>
      <c r="D196" s="46">
        <v>2113</v>
      </c>
      <c r="E196" s="44">
        <f t="shared" si="26"/>
        <v>0</v>
      </c>
      <c r="F196" s="43">
        <v>0</v>
      </c>
      <c r="G196" s="43">
        <f t="shared" si="25"/>
        <v>2565.58</v>
      </c>
      <c r="H196" s="46">
        <v>2565.58</v>
      </c>
      <c r="I196" s="44">
        <f t="shared" si="27"/>
        <v>0</v>
      </c>
      <c r="J196" s="21">
        <v>0</v>
      </c>
      <c r="K196" s="45">
        <f t="shared" si="29"/>
        <v>1.2141883577851396</v>
      </c>
      <c r="L196" s="45">
        <f t="shared" si="30"/>
        <v>1.2141883577851396</v>
      </c>
    </row>
    <row r="197" spans="1:12" ht="15">
      <c r="A197" s="41">
        <v>14</v>
      </c>
      <c r="B197" s="51">
        <v>14</v>
      </c>
      <c r="C197" s="46">
        <f>D197-B197</f>
        <v>2407</v>
      </c>
      <c r="D197" s="46">
        <v>2421</v>
      </c>
      <c r="E197" s="44">
        <f t="shared" si="26"/>
        <v>0.5782734407269724</v>
      </c>
      <c r="F197" s="46">
        <v>14551.8378</v>
      </c>
      <c r="G197" s="46">
        <f t="shared" si="25"/>
        <v>6583.616200000002</v>
      </c>
      <c r="H197" s="46">
        <v>21135.454</v>
      </c>
      <c r="I197" s="44">
        <f>(F197/H197)*100</f>
        <v>68.85036772808381</v>
      </c>
      <c r="J197" s="50">
        <f>+F197/B197</f>
        <v>1039.4169857142856</v>
      </c>
      <c r="K197" s="50">
        <f>+G197/C197</f>
        <v>2.7351957623597847</v>
      </c>
      <c r="L197" s="50">
        <f>+H197/D197</f>
        <v>8.73005121850475</v>
      </c>
    </row>
    <row r="198" spans="1:12" ht="15">
      <c r="A198" s="41">
        <v>15</v>
      </c>
      <c r="B198" s="42">
        <v>45</v>
      </c>
      <c r="C198" s="43">
        <f>D198-B198</f>
        <v>3315</v>
      </c>
      <c r="D198" s="46">
        <v>3360</v>
      </c>
      <c r="E198" s="44">
        <f t="shared" si="26"/>
        <v>1.3392857142857142</v>
      </c>
      <c r="F198" s="43">
        <v>21236.89</v>
      </c>
      <c r="G198" s="43">
        <f>H198-F198</f>
        <v>13141.470000000001</v>
      </c>
      <c r="H198" s="46">
        <v>34378.36</v>
      </c>
      <c r="I198" s="44">
        <f t="shared" si="27"/>
        <v>61.77400550811615</v>
      </c>
      <c r="J198" s="50">
        <f aca="true" t="shared" si="31" ref="J198:J204">+F198/B198</f>
        <v>471.9308888888889</v>
      </c>
      <c r="K198" s="53">
        <f t="shared" si="29"/>
        <v>3.9642443438914032</v>
      </c>
      <c r="L198" s="45">
        <f t="shared" si="30"/>
        <v>10.231654761904762</v>
      </c>
    </row>
    <row r="199" spans="1:12" ht="15">
      <c r="A199" s="41">
        <v>16</v>
      </c>
      <c r="B199" s="42">
        <v>2</v>
      </c>
      <c r="C199" s="43">
        <v>2428</v>
      </c>
      <c r="D199" s="46">
        <f>B199+C199</f>
        <v>2430</v>
      </c>
      <c r="E199" s="44">
        <f t="shared" si="26"/>
        <v>0.0823045267489712</v>
      </c>
      <c r="F199" s="43">
        <v>462.3</v>
      </c>
      <c r="G199" s="43">
        <v>5231.2064</v>
      </c>
      <c r="H199" s="46">
        <f>F199+G199</f>
        <v>5693.5064</v>
      </c>
      <c r="I199" s="44">
        <f t="shared" si="27"/>
        <v>8.11977659320801</v>
      </c>
      <c r="J199" s="50">
        <f t="shared" si="31"/>
        <v>231.15</v>
      </c>
      <c r="K199" s="53">
        <f t="shared" si="29"/>
        <v>2.1545331136738057</v>
      </c>
      <c r="L199" s="45">
        <f t="shared" si="30"/>
        <v>2.3430067489711934</v>
      </c>
    </row>
    <row r="200" spans="1:12" ht="15">
      <c r="A200" s="41">
        <v>17</v>
      </c>
      <c r="B200" s="42">
        <v>10</v>
      </c>
      <c r="C200" s="43">
        <v>1649</v>
      </c>
      <c r="D200" s="46">
        <f>B200+C200</f>
        <v>1659</v>
      </c>
      <c r="E200" s="44">
        <f t="shared" si="26"/>
        <v>0.6027727546714888</v>
      </c>
      <c r="F200" s="43">
        <v>8393.15</v>
      </c>
      <c r="G200" s="43">
        <v>3550.1845</v>
      </c>
      <c r="H200" s="46">
        <f>F200+G200</f>
        <v>11943.334499999999</v>
      </c>
      <c r="I200" s="44">
        <f t="shared" si="27"/>
        <v>70.27476288133771</v>
      </c>
      <c r="J200" s="50">
        <f t="shared" si="31"/>
        <v>839.3149999999999</v>
      </c>
      <c r="K200" s="53">
        <f t="shared" si="29"/>
        <v>2.152931776834445</v>
      </c>
      <c r="L200" s="45">
        <f t="shared" si="30"/>
        <v>7.199116636528029</v>
      </c>
    </row>
    <row r="201" spans="1:12" ht="15">
      <c r="A201" s="19">
        <v>18</v>
      </c>
      <c r="B201" s="22">
        <v>8</v>
      </c>
      <c r="C201" s="5">
        <v>1844</v>
      </c>
      <c r="D201" s="46">
        <f>B201+C201</f>
        <v>1852</v>
      </c>
      <c r="E201" s="44">
        <f t="shared" si="26"/>
        <v>0.4319654427645789</v>
      </c>
      <c r="F201" s="5">
        <v>4530.74</v>
      </c>
      <c r="G201" s="5">
        <v>5009.5797</v>
      </c>
      <c r="H201" s="6">
        <f>F201+G201</f>
        <v>9540.3197</v>
      </c>
      <c r="I201" s="23">
        <f t="shared" si="27"/>
        <v>47.49044206558403</v>
      </c>
      <c r="J201" s="61">
        <f t="shared" si="31"/>
        <v>566.3425</v>
      </c>
      <c r="K201" s="53">
        <f t="shared" si="29"/>
        <v>2.7166918112798264</v>
      </c>
      <c r="L201" s="21">
        <f>+H201/D201</f>
        <v>5.151360529157667</v>
      </c>
    </row>
    <row r="202" spans="1:12" ht="15">
      <c r="A202" s="41">
        <v>19</v>
      </c>
      <c r="B202" s="42">
        <v>8</v>
      </c>
      <c r="C202" s="43">
        <v>7889.1187</v>
      </c>
      <c r="D202" s="46">
        <f>B202+C202</f>
        <v>7897.1187</v>
      </c>
      <c r="E202" s="44">
        <f t="shared" si="26"/>
        <v>0.10130277008499317</v>
      </c>
      <c r="F202" s="43">
        <v>7889.1187</v>
      </c>
      <c r="G202" s="43">
        <v>4948.3848</v>
      </c>
      <c r="H202" s="46">
        <f>F202+G202</f>
        <v>12837.503499999999</v>
      </c>
      <c r="I202" s="44">
        <f t="shared" si="27"/>
        <v>61.45368295323153</v>
      </c>
      <c r="J202" s="50">
        <f t="shared" si="31"/>
        <v>986.1398375</v>
      </c>
      <c r="K202" s="53">
        <f t="shared" si="29"/>
        <v>0.6272417728991706</v>
      </c>
      <c r="L202" s="45">
        <f>+H202/D202</f>
        <v>1.6255933319072435</v>
      </c>
    </row>
    <row r="203" spans="1:12" ht="15">
      <c r="A203" s="41">
        <v>20</v>
      </c>
      <c r="B203" s="42">
        <v>24</v>
      </c>
      <c r="C203" s="43">
        <f>D203-B203</f>
        <v>2947</v>
      </c>
      <c r="D203" s="46">
        <v>2971</v>
      </c>
      <c r="E203" s="44">
        <f t="shared" si="26"/>
        <v>0.8078088185796028</v>
      </c>
      <c r="F203" s="43">
        <v>27100.42</v>
      </c>
      <c r="G203" s="43">
        <f>H203-F203</f>
        <v>9664.04</v>
      </c>
      <c r="H203" s="46">
        <v>36764.46</v>
      </c>
      <c r="I203" s="44">
        <f t="shared" si="27"/>
        <v>73.71363539679353</v>
      </c>
      <c r="J203" s="50">
        <f t="shared" si="31"/>
        <v>1129.1841666666667</v>
      </c>
      <c r="K203" s="53">
        <f t="shared" si="29"/>
        <v>3.27928062436376</v>
      </c>
      <c r="L203" s="45">
        <f>+H203/D203</f>
        <v>12.37443958263211</v>
      </c>
    </row>
    <row r="204" spans="1:12" ht="15">
      <c r="A204" s="41">
        <v>21</v>
      </c>
      <c r="B204" s="42">
        <v>6</v>
      </c>
      <c r="C204" s="43">
        <f>D204-B204</f>
        <v>2171</v>
      </c>
      <c r="D204" s="46">
        <v>2177</v>
      </c>
      <c r="E204" s="44">
        <f t="shared" si="26"/>
        <v>0.2756086357372531</v>
      </c>
      <c r="F204" s="43">
        <v>5278.39</v>
      </c>
      <c r="G204" s="43">
        <f>H204-F204</f>
        <v>5298.2077</v>
      </c>
      <c r="H204" s="46">
        <v>10576.5977</v>
      </c>
      <c r="I204" s="44">
        <f>(F204/H204)*100</f>
        <v>49.90631344520176</v>
      </c>
      <c r="J204" s="50">
        <f t="shared" si="31"/>
        <v>879.7316666666667</v>
      </c>
      <c r="K204" s="53">
        <f t="shared" si="29"/>
        <v>2.4404457392906496</v>
      </c>
      <c r="L204" s="45">
        <f>+H204/D204</f>
        <v>4.858336104731282</v>
      </c>
    </row>
    <row r="205" spans="1:12" ht="30">
      <c r="A205" s="54" t="s">
        <v>34</v>
      </c>
      <c r="B205" s="55">
        <f>SUM(B173:B204)</f>
        <v>283</v>
      </c>
      <c r="C205" s="55">
        <f>SUM(C173:C204)</f>
        <v>68575.11869999999</v>
      </c>
      <c r="D205" s="55">
        <f>SUM(D173:D204)</f>
        <v>68858.11869999999</v>
      </c>
      <c r="E205" s="56">
        <f>(B205/D205)*100</f>
        <v>0.4109900260751679</v>
      </c>
      <c r="F205" s="55">
        <f>SUM(F173:F204)</f>
        <v>203845.56649999996</v>
      </c>
      <c r="G205" s="55">
        <f>SUM(G173:G204)</f>
        <v>131560.7793</v>
      </c>
      <c r="H205" s="55">
        <f>SUM(H173:H204)</f>
        <v>335406.3458</v>
      </c>
      <c r="I205" s="56">
        <f>(F205/H205)*100</f>
        <v>60.77570357644675</v>
      </c>
      <c r="J205" s="57">
        <f>SUM(J173:J204)</f>
        <v>16615.375318721195</v>
      </c>
      <c r="K205" s="57">
        <f aca="true" t="shared" si="32" ref="J205:L206">+G205/C205</f>
        <v>1.9184914557063684</v>
      </c>
      <c r="L205" s="57">
        <f>SUM(L173:L204)</f>
        <v>146.64969991494482</v>
      </c>
    </row>
    <row r="206" spans="1:12" ht="30">
      <c r="A206" s="27" t="s">
        <v>35</v>
      </c>
      <c r="B206" s="28">
        <f>AVERAGE(B173:B204)</f>
        <v>8.84375</v>
      </c>
      <c r="C206" s="28">
        <f>AVERAGE(C173:C204)</f>
        <v>2142.9724593749997</v>
      </c>
      <c r="D206" s="28">
        <f>AVERAGE(D173:D204)</f>
        <v>2151.8162093749997</v>
      </c>
      <c r="E206" s="29">
        <f>(B206/D206)*100</f>
        <v>0.4109900260751679</v>
      </c>
      <c r="F206" s="28">
        <f>AVERAGE(F173:F204)</f>
        <v>6370.173953124999</v>
      </c>
      <c r="G206" s="28">
        <f>AVERAGE(G173:G204)</f>
        <v>4111.274353125</v>
      </c>
      <c r="H206" s="28">
        <f>AVERAGE(H173:H204)</f>
        <v>10481.44830625</v>
      </c>
      <c r="I206" s="29">
        <f>(F206/H206)*100</f>
        <v>60.77570357644675</v>
      </c>
      <c r="J206" s="30">
        <f>AVERAGE(J173:J204)</f>
        <v>519.2304787100373</v>
      </c>
      <c r="K206" s="30">
        <f t="shared" si="32"/>
        <v>1.9184914557063684</v>
      </c>
      <c r="L206" s="30">
        <f>AVERAGE(L173:L204)</f>
        <v>4.582803122342026</v>
      </c>
    </row>
    <row r="207" spans="4:8" ht="12.75">
      <c r="D207" s="1"/>
      <c r="E207" s="2"/>
      <c r="F207" s="1"/>
      <c r="G207" s="1"/>
      <c r="H207" s="1"/>
    </row>
    <row r="208" spans="1:12" ht="30">
      <c r="A208" s="32" t="s">
        <v>23</v>
      </c>
      <c r="B208" s="33" t="s">
        <v>24</v>
      </c>
      <c r="C208" s="34"/>
      <c r="D208" s="35">
        <f>CORREL(B173:B204,D173:D204)</f>
        <v>0.3143435262693949</v>
      </c>
      <c r="E208" s="36"/>
      <c r="F208" s="34"/>
      <c r="G208" s="34"/>
      <c r="H208" s="35">
        <f>CORREL(F173:F204,H173:H204)</f>
        <v>0.9837506978972597</v>
      </c>
      <c r="I208" s="36"/>
      <c r="J208" s="33" t="s">
        <v>25</v>
      </c>
      <c r="K208" s="35">
        <f>CORREL(J173:J204,K173:K204)</f>
        <v>0.4501206686252672</v>
      </c>
      <c r="L208" s="37"/>
    </row>
  </sheetData>
  <sheetProtection/>
  <mergeCells count="18">
    <mergeCell ref="J166:L166"/>
    <mergeCell ref="B166:E166"/>
    <mergeCell ref="A162:L162"/>
    <mergeCell ref="A163:L163"/>
    <mergeCell ref="A164:L164"/>
    <mergeCell ref="J90:L90"/>
    <mergeCell ref="B90:E90"/>
    <mergeCell ref="A90:A91"/>
    <mergeCell ref="A166:A167"/>
    <mergeCell ref="A87:L87"/>
    <mergeCell ref="A88:L88"/>
    <mergeCell ref="B8:E8"/>
    <mergeCell ref="J8:L8"/>
    <mergeCell ref="A86:L86"/>
    <mergeCell ref="A4:L4"/>
    <mergeCell ref="A5:L5"/>
    <mergeCell ref="A6:L6"/>
    <mergeCell ref="A8:A9"/>
  </mergeCells>
  <printOptions horizontalCentered="1"/>
  <pageMargins left="0.75" right="0.75" top="1" bottom="1" header="0" footer="0"/>
  <pageSetup horizontalDpi="600" verticalDpi="600" orientation="landscape" scale="60" r:id="rId2"/>
  <ignoredErrors>
    <ignoredError sqref="G12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ctr2015;conaf</dc:creator>
  <cp:keywords/>
  <dc:description/>
  <cp:lastModifiedBy>Claudia Tobar</cp:lastModifiedBy>
  <cp:lastPrinted>2012-10-12T15:16:41Z</cp:lastPrinted>
  <dcterms:created xsi:type="dcterms:W3CDTF">2010-06-17T21:26:34Z</dcterms:created>
  <dcterms:modified xsi:type="dcterms:W3CDTF">2021-09-14T13:37:22Z</dcterms:modified>
  <cp:category/>
  <cp:version/>
  <cp:contentType/>
  <cp:contentStatus/>
</cp:coreProperties>
</file>