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28335" windowHeight="12810" activeTab="0"/>
  </bookViews>
  <sheets>
    <sheet name="Ha por Inc Promedio" sheetId="1" r:id="rId1"/>
    <sheet name="Ocurrencia" sheetId="2" r:id="rId2"/>
    <sheet name="Daño" sheetId="3" r:id="rId3"/>
  </sheets>
  <definedNames>
    <definedName name="_xlnm.Print_Area" localSheetId="2">'Daño'!$A$8:$R$53</definedName>
    <definedName name="_xlnm.Print_Area" localSheetId="1">'Ocurrencia'!$A$1:$R$267</definedName>
  </definedNames>
  <calcPr fullCalcOnLoad="1"/>
</workbook>
</file>

<file path=xl/sharedStrings.xml><?xml version="1.0" encoding="utf-8"?>
<sst xmlns="http://schemas.openxmlformats.org/spreadsheetml/2006/main" count="976" uniqueCount="128">
  <si>
    <t>NUMERO DE INCENDIOS POR REGION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</si>
  <si>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</si>
  <si>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</si>
  <si>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</si>
  <si>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</si>
  <si>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</si>
  <si>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</si>
  <si>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</si>
  <si>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</si>
  <si>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</si>
  <si>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</si>
  <si>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</si>
  <si>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</si>
  <si>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1976 - 1977</t>
  </si>
  <si>
    <t>1977 - 1978</t>
  </si>
  <si>
    <t>1978 - 1979</t>
  </si>
  <si>
    <t>1979 - 1980</t>
  </si>
  <si>
    <t>1980 - 1981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</si>
  <si>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</si>
  <si>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</si>
  <si>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</si>
  <si>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</si>
  <si>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</si>
  <si>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</si>
  <si>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</si>
  <si>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</si>
  <si>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</si>
  <si>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</si>
  <si>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</si>
  <si>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</si>
  <si>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</si>
  <si>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</si>
  <si>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</si>
  <si>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</si>
  <si>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</si>
  <si>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</si>
  <si>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</si>
  <si>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</si>
  <si>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</si>
  <si>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</si>
  <si>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</si>
  <si>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</si>
  <si>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</si>
  <si>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</si>
  <si>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%</t>
  </si>
  <si>
    <t>CORPORACION NACIONAL FORESTAL</t>
  </si>
  <si>
    <t>XIV</t>
  </si>
  <si>
    <t>2007 - 2008</t>
  </si>
  <si>
    <t>2008 - 2009</t>
  </si>
  <si>
    <t>1984-1985</t>
  </si>
  <si>
    <t>1985-1986</t>
  </si>
  <si>
    <t>1986-1987</t>
  </si>
  <si>
    <t>1987-1988</t>
  </si>
  <si>
    <t>1988-1989</t>
  </si>
  <si>
    <t>1989-1990</t>
  </si>
  <si>
    <t>Nota: La XIV Región se originó a partir de comunas de la X Región el 2007</t>
  </si>
  <si>
    <t>Nota: Menores a 200 ha.</t>
  </si>
  <si>
    <t>HECTAREAS POR INCENDIO DE INCENDIOS FORESTALES MAGNITUD POR REGION</t>
  </si>
  <si>
    <t>HECTAREAS POR INCENDIO DE INCENDIOS FORESTALES NORMALES POR REGION</t>
  </si>
  <si>
    <t>OCURRENCIA NACIONAL DE INCENDIOS FORESTALES POR REGION</t>
  </si>
  <si>
    <t>OCURRENCIA NACIONAL DE INCENDIOS FORESTALES MAGNITUD POR REGION</t>
  </si>
  <si>
    <t>OCURRENCIA NACIONAL DE INCENDIOS FORESTALES NORMALES POR REGION</t>
  </si>
  <si>
    <t>2009 - 2010</t>
  </si>
  <si>
    <t>2009- 2010</t>
  </si>
  <si>
    <t>SUPERFICIE NACIONAL AFECTADA POR TOTAL INCENDIOS FORESTALES POR REGION</t>
  </si>
  <si>
    <t>SUPERFICIE NACIONAL AFECTADA POR INCENDIOS FORESTALES MAGNITUD POR REGION</t>
  </si>
  <si>
    <t>SUPERFICIE NACIONAL AFECTADA POR INCENDIOS FORESTALES NORMALES POR REGION</t>
  </si>
  <si>
    <t>HECTAREAS POR INCENDIO NACIONAL DE INCENDIOS FORESTALES POR REGION</t>
  </si>
  <si>
    <t>Region</t>
  </si>
  <si>
    <t>Total</t>
  </si>
  <si>
    <t>Diferencia</t>
  </si>
  <si>
    <t>Diferencia %</t>
  </si>
  <si>
    <t>2010 - 2011</t>
  </si>
  <si>
    <t>2010- 2011</t>
  </si>
  <si>
    <t>OCURRENCIA INCENDIO FORESTALES MAGNITUD</t>
  </si>
  <si>
    <t>OCURRENCIA INCENDIO FORESTALES NORMALES</t>
  </si>
  <si>
    <t>2011 - 2012</t>
  </si>
  <si>
    <t>2012 - 2013</t>
  </si>
  <si>
    <t>PERIODO</t>
  </si>
  <si>
    <t>Nota: Iguales o Mayores a 200 ha</t>
  </si>
  <si>
    <t>Nota: Menores a 200 ha</t>
  </si>
  <si>
    <t>DAÑO INCENDIO FORESTALES MAGNITUD (ha)</t>
  </si>
  <si>
    <t>DAÑO INCENDIO FORESTALES NORMALES (ha)</t>
  </si>
  <si>
    <t>SUPERFICIE AFECTADA (ha) POR REGION</t>
  </si>
  <si>
    <t>TOTAL HA/INC INCENDIO FORESTALES (ha)</t>
  </si>
  <si>
    <t>HA/INC INCENDIO FORESTALES MAGNITUD (ha)</t>
  </si>
  <si>
    <t xml:space="preserve">                  HA/INC INCENDIO FORESTALES NORMALES (ha)</t>
  </si>
  <si>
    <t>2013 - 2014</t>
  </si>
  <si>
    <t>2013  - 2014</t>
  </si>
  <si>
    <t>2014 - 2015</t>
  </si>
  <si>
    <t>GERENCIA PROTECCION CONTRA INCENDIOS FORESTALES</t>
  </si>
  <si>
    <t>2015 - 2016</t>
  </si>
  <si>
    <t>2015 -2016</t>
  </si>
  <si>
    <t>2016 - 2017</t>
  </si>
  <si>
    <t>XV</t>
  </si>
  <si>
    <t>I</t>
  </si>
  <si>
    <t>II</t>
  </si>
  <si>
    <t>Total 1985-2017</t>
  </si>
  <si>
    <t>1985-2017</t>
  </si>
  <si>
    <t>2017 - 2018</t>
  </si>
  <si>
    <t>PERIODO 1985 - 2018</t>
  </si>
  <si>
    <t>Quinquenio 2013-2017</t>
  </si>
  <si>
    <t>2017/2018</t>
  </si>
  <si>
    <t>2018 - 2019</t>
  </si>
  <si>
    <t>Estadísticas-Agosto 2019</t>
  </si>
  <si>
    <t>PERIODO 1977 - 2019</t>
  </si>
  <si>
    <t>TOTAL 1977/2019</t>
  </si>
  <si>
    <t>PROMEDIO 1977/2019</t>
  </si>
  <si>
    <t>XVI</t>
  </si>
  <si>
    <t>2018/2019</t>
  </si>
  <si>
    <t>PERIODO 1985 - 2019</t>
  </si>
  <si>
    <t>TOTAL 1985/2019</t>
  </si>
  <si>
    <t>PROMEDIO 1985/2019</t>
  </si>
  <si>
    <t>PERIODO  1977  -  2019</t>
  </si>
  <si>
    <t>PERIODO  1985  -  2019</t>
  </si>
  <si>
    <t>2018 -2019</t>
  </si>
  <si>
    <t>PROMEDIO DECENIO 2009/2018</t>
  </si>
  <si>
    <t>Quinquenio 2014-2018</t>
  </si>
  <si>
    <t>Decenio   2009-2018</t>
  </si>
  <si>
    <t>Decenio 2009 - 2018</t>
  </si>
  <si>
    <t>PROMEDIO QUINQUENIO 2014/2018</t>
  </si>
  <si>
    <t>Decenio 2009-2018</t>
  </si>
  <si>
    <t>Nota: La XIV Región se originó a partir de comunas de la X Región el año 2007. XVI se origina a partir de comunas de la región VIII, en el año 2018.</t>
  </si>
  <si>
    <t>Nota: La XIV Región se originó a partir de comunas de la X Región el año 2007. XVI se origina a partir de comunas de la región VIII, año 2018.</t>
  </si>
  <si>
    <t>Nota: La XIV Región se originó a partir de comunas de la X Región el año 2007. La región XVI fue creada a partir de comunas del Biobío, año 2018.</t>
  </si>
  <si>
    <t>OCURRENCIA INCENDIO FORESTALES</t>
  </si>
  <si>
    <t>PROMEDIO QUINQUENIO 2014 - 2018</t>
  </si>
  <si>
    <t>DAÑO INCENDIO FORESTALES (ha)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</si>
</sst>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0.0"/>
    <numFmt numFmtId="175" formatCode="0.00_ ;[Red]\-0.00\ "/>
    <numFmt numFmtId="176" formatCode="#,##0_ ;[Red]\-#,##0\ "/>
    <numFmt numFmtId="177" formatCode="#.##0.00"/>
    <numFmt numFmtId="178" formatCode="#.##0"/>
    <numFmt numFmtId="179" formatCode="0.00;[Red]0.00"/>
    <numFmt numFmtId="180" formatCode="[$-340A]dddd\,\ dd&quot; de &quot;mmmm&quot; de &quot;yyyy"/>
    <numFmt numFmtId="181" formatCode="0.000"/>
    <numFmt numFmtId="182" formatCode="#,##0.0000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1.1"/>
      <color indexed="8"/>
      <name val="Arial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6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.5"/>
      <color indexed="8"/>
      <name val="Arial"/>
      <family val="2"/>
    </font>
    <font>
      <b/>
      <sz val="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rgb="FFFA7D00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 style="thin">
        <color rgb="FF7F7F7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>
        <color rgb="FF7F7F7F"/>
      </bottom>
    </border>
    <border>
      <left>
        <color indexed="63"/>
      </left>
      <right style="thin"/>
      <top style="thin"/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2" fontId="61" fillId="0" borderId="0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7" fillId="21" borderId="1" xfId="34" applyAlignment="1">
      <alignment horizontal="center"/>
    </xf>
    <xf numFmtId="0" fontId="47" fillId="21" borderId="14" xfId="34" applyBorder="1" applyAlignment="1">
      <alignment horizontal="center" vertical="center" wrapText="1"/>
    </xf>
    <xf numFmtId="3" fontId="47" fillId="21" borderId="15" xfId="34" applyNumberFormat="1" applyBorder="1" applyAlignment="1">
      <alignment horizontal="center" vertical="center"/>
    </xf>
    <xf numFmtId="0" fontId="47" fillId="21" borderId="16" xfId="34" applyBorder="1" applyAlignment="1">
      <alignment horizontal="center" vertical="center" wrapText="1"/>
    </xf>
    <xf numFmtId="3" fontId="47" fillId="21" borderId="1" xfId="34" applyNumberFormat="1" applyBorder="1" applyAlignment="1">
      <alignment horizontal="center" vertical="center"/>
    </xf>
    <xf numFmtId="0" fontId="47" fillId="21" borderId="17" xfId="34" applyBorder="1" applyAlignment="1">
      <alignment horizontal="center"/>
    </xf>
    <xf numFmtId="172" fontId="47" fillId="21" borderId="18" xfId="34" applyNumberFormat="1" applyBorder="1" applyAlignment="1">
      <alignment/>
    </xf>
    <xf numFmtId="172" fontId="47" fillId="21" borderId="19" xfId="34" applyNumberFormat="1" applyBorder="1" applyAlignment="1">
      <alignment/>
    </xf>
    <xf numFmtId="0" fontId="47" fillId="21" borderId="20" xfId="34" applyBorder="1" applyAlignment="1">
      <alignment horizontal="center"/>
    </xf>
    <xf numFmtId="3" fontId="47" fillId="21" borderId="21" xfId="34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7" fillId="21" borderId="26" xfId="34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47" fillId="21" borderId="29" xfId="34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7" fillId="21" borderId="17" xfId="34" applyBorder="1" applyAlignment="1">
      <alignment/>
    </xf>
    <xf numFmtId="2" fontId="47" fillId="21" borderId="19" xfId="34" applyNumberFormat="1" applyBorder="1" applyAlignment="1">
      <alignment horizontal="center"/>
    </xf>
    <xf numFmtId="0" fontId="47" fillId="21" borderId="30" xfId="34" applyBorder="1" applyAlignment="1">
      <alignment/>
    </xf>
    <xf numFmtId="3" fontId="47" fillId="21" borderId="31" xfId="34" applyNumberFormat="1" applyBorder="1" applyAlignment="1">
      <alignment horizontal="center"/>
    </xf>
    <xf numFmtId="2" fontId="47" fillId="21" borderId="32" xfId="34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47" fillId="21" borderId="17" xfId="34" applyBorder="1" applyAlignment="1">
      <alignment horizontal="center" vertical="center" wrapText="1"/>
    </xf>
    <xf numFmtId="0" fontId="47" fillId="21" borderId="18" xfId="34" applyBorder="1" applyAlignment="1">
      <alignment horizontal="center" vertical="center" wrapText="1"/>
    </xf>
    <xf numFmtId="0" fontId="47" fillId="21" borderId="19" xfId="34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 horizontal="center"/>
    </xf>
    <xf numFmtId="2" fontId="62" fillId="0" borderId="10" xfId="0" applyNumberFormat="1" applyFont="1" applyFill="1" applyBorder="1" applyAlignment="1">
      <alignment horizontal="center"/>
    </xf>
    <xf numFmtId="2" fontId="62" fillId="0" borderId="12" xfId="0" applyNumberFormat="1" applyFont="1" applyFill="1" applyBorder="1" applyAlignment="1">
      <alignment horizontal="center"/>
    </xf>
    <xf numFmtId="3" fontId="47" fillId="21" borderId="15" xfId="34" applyNumberFormat="1" applyBorder="1" applyAlignment="1">
      <alignment vertical="center"/>
    </xf>
    <xf numFmtId="3" fontId="47" fillId="21" borderId="1" xfId="34" applyNumberFormat="1" applyBorder="1" applyAlignment="1">
      <alignment vertical="center"/>
    </xf>
    <xf numFmtId="3" fontId="47" fillId="21" borderId="15" xfId="34" applyNumberFormat="1" applyBorder="1" applyAlignment="1">
      <alignment/>
    </xf>
    <xf numFmtId="3" fontId="47" fillId="21" borderId="1" xfId="34" applyNumberFormat="1" applyBorder="1" applyAlignment="1">
      <alignment/>
    </xf>
    <xf numFmtId="0" fontId="47" fillId="21" borderId="1" xfId="34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7" fillId="21" borderId="33" xfId="34" applyBorder="1" applyAlignment="1">
      <alignment horizontal="center" vertical="center" wrapText="1"/>
    </xf>
    <xf numFmtId="0" fontId="47" fillId="21" borderId="20" xfId="34" applyBorder="1" applyAlignment="1">
      <alignment horizontal="center" vertical="center" wrapText="1"/>
    </xf>
    <xf numFmtId="0" fontId="47" fillId="21" borderId="34" xfId="34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47" fillId="21" borderId="31" xfId="34" applyNumberFormat="1" applyBorder="1" applyAlignment="1">
      <alignment/>
    </xf>
    <xf numFmtId="4" fontId="47" fillId="21" borderId="18" xfId="34" applyNumberFormat="1" applyBorder="1" applyAlignment="1">
      <alignment/>
    </xf>
    <xf numFmtId="2" fontId="63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47" fillId="21" borderId="1" xfId="34" applyNumberFormat="1" applyBorder="1" applyAlignment="1">
      <alignment horizontal="center" vertical="center"/>
    </xf>
    <xf numFmtId="172" fontId="47" fillId="21" borderId="18" xfId="34" applyNumberFormat="1" applyBorder="1" applyAlignment="1">
      <alignment horizontal="center" vertical="center"/>
    </xf>
    <xf numFmtId="172" fontId="47" fillId="21" borderId="19" xfId="34" applyNumberFormat="1" applyBorder="1" applyAlignment="1">
      <alignment horizontal="center" vertical="center"/>
    </xf>
    <xf numFmtId="4" fontId="47" fillId="21" borderId="15" xfId="34" applyNumberFormat="1" applyBorder="1" applyAlignment="1">
      <alignment horizontal="center"/>
    </xf>
    <xf numFmtId="4" fontId="47" fillId="21" borderId="15" xfId="34" applyNumberFormat="1" applyBorder="1" applyAlignment="1">
      <alignment horizontal="center" vertical="center"/>
    </xf>
    <xf numFmtId="172" fontId="47" fillId="21" borderId="18" xfId="34" applyNumberFormat="1" applyBorder="1" applyAlignment="1">
      <alignment horizontal="center"/>
    </xf>
    <xf numFmtId="172" fontId="47" fillId="21" borderId="19" xfId="34" applyNumberFormat="1" applyBorder="1" applyAlignment="1">
      <alignment horizontal="center"/>
    </xf>
    <xf numFmtId="4" fontId="47" fillId="21" borderId="1" xfId="34" applyNumberFormat="1" applyBorder="1" applyAlignment="1">
      <alignment horizontal="center"/>
    </xf>
    <xf numFmtId="0" fontId="47" fillId="21" borderId="36" xfId="34" applyBorder="1" applyAlignment="1">
      <alignment horizontal="center" wrapText="1"/>
    </xf>
    <xf numFmtId="0" fontId="47" fillId="21" borderId="30" xfId="34" applyBorder="1" applyAlignment="1">
      <alignment horizontal="center" vertical="center" wrapText="1"/>
    </xf>
    <xf numFmtId="4" fontId="47" fillId="21" borderId="32" xfId="34" applyNumberFormat="1" applyBorder="1" applyAlignment="1">
      <alignment/>
    </xf>
    <xf numFmtId="0" fontId="47" fillId="21" borderId="36" xfId="34" applyBorder="1" applyAlignment="1">
      <alignment horizontal="center" vertical="center" wrapText="1"/>
    </xf>
    <xf numFmtId="4" fontId="47" fillId="21" borderId="37" xfId="34" applyNumberForma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/>
    </xf>
    <xf numFmtId="4" fontId="47" fillId="21" borderId="31" xfId="34" applyNumberFormat="1" applyBorder="1" applyAlignment="1">
      <alignment horizontal="center"/>
    </xf>
    <xf numFmtId="4" fontId="47" fillId="21" borderId="32" xfId="34" applyNumberFormat="1" applyBorder="1" applyAlignment="1">
      <alignment horizontal="center"/>
    </xf>
    <xf numFmtId="4" fontId="47" fillId="21" borderId="37" xfId="34" applyNumberFormat="1" applyBorder="1" applyAlignment="1">
      <alignment horizontal="right" vertical="center"/>
    </xf>
    <xf numFmtId="4" fontId="47" fillId="21" borderId="38" xfId="34" applyNumberFormat="1" applyBorder="1" applyAlignment="1">
      <alignment horizontal="right" vertical="center"/>
    </xf>
    <xf numFmtId="4" fontId="47" fillId="21" borderId="37" xfId="34" applyNumberFormat="1" applyBorder="1" applyAlignment="1">
      <alignment horizontal="right"/>
    </xf>
    <xf numFmtId="4" fontId="47" fillId="21" borderId="38" xfId="34" applyNumberFormat="1" applyBorder="1" applyAlignment="1">
      <alignment horizontal="right"/>
    </xf>
    <xf numFmtId="0" fontId="47" fillId="21" borderId="18" xfId="34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174" fontId="62" fillId="0" borderId="10" xfId="0" applyNumberFormat="1" applyFont="1" applyFill="1" applyBorder="1" applyAlignment="1">
      <alignment horizontal="center"/>
    </xf>
    <xf numFmtId="174" fontId="63" fillId="0" borderId="10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/>
    </xf>
    <xf numFmtId="0" fontId="47" fillId="0" borderId="0" xfId="34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NumberFormat="1" applyBorder="1" applyAlignment="1" applyProtection="1">
      <alignment/>
      <protection locked="0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NumberForma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3" fontId="0" fillId="0" borderId="3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39" xfId="0" applyNumberFormat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/>
    </xf>
    <xf numFmtId="0" fontId="0" fillId="0" borderId="39" xfId="0" applyBorder="1" applyAlignment="1" applyProtection="1">
      <alignment/>
      <protection locked="0"/>
    </xf>
    <xf numFmtId="0" fontId="0" fillId="0" borderId="39" xfId="0" applyNumberFormat="1" applyBorder="1" applyAlignment="1">
      <alignment/>
    </xf>
    <xf numFmtId="4" fontId="0" fillId="0" borderId="39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35" xfId="0" applyNumberFormat="1" applyBorder="1" applyAlignment="1">
      <alignment/>
    </xf>
    <xf numFmtId="4" fontId="64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0" fontId="47" fillId="21" borderId="17" xfId="34" applyBorder="1" applyAlignment="1">
      <alignment horizontal="center" vertical="center"/>
    </xf>
    <xf numFmtId="0" fontId="47" fillId="0" borderId="0" xfId="34" applyFill="1" applyBorder="1" applyAlignment="1">
      <alignment horizontal="center"/>
    </xf>
    <xf numFmtId="0" fontId="47" fillId="0" borderId="0" xfId="34" applyFill="1" applyBorder="1" applyAlignment="1">
      <alignment horizontal="center" vertical="center" wrapText="1"/>
    </xf>
    <xf numFmtId="2" fontId="63" fillId="0" borderId="0" xfId="0" applyNumberFormat="1" applyFont="1" applyFill="1" applyBorder="1" applyAlignment="1">
      <alignment horizontal="center"/>
    </xf>
    <xf numFmtId="0" fontId="47" fillId="0" borderId="0" xfId="34" applyFill="1" applyBorder="1" applyAlignment="1">
      <alignment/>
    </xf>
    <xf numFmtId="4" fontId="47" fillId="0" borderId="0" xfId="34" applyNumberFormat="1" applyFill="1" applyBorder="1" applyAlignment="1">
      <alignment/>
    </xf>
    <xf numFmtId="2" fontId="47" fillId="0" borderId="0" xfId="34" applyNumberFormat="1" applyFill="1" applyBorder="1" applyAlignment="1">
      <alignment horizontal="center"/>
    </xf>
    <xf numFmtId="3" fontId="44" fillId="0" borderId="0" xfId="53" applyNumberFormat="1" applyFill="1" applyBorder="1" applyAlignment="1">
      <alignment horizontal="right" vertical="center"/>
      <protection/>
    </xf>
    <xf numFmtId="3" fontId="44" fillId="0" borderId="0" xfId="53" applyNumberFormat="1" applyFill="1" applyBorder="1" applyAlignment="1">
      <alignment horizontal="right" vertical="center" wrapText="1"/>
      <protection/>
    </xf>
    <xf numFmtId="1" fontId="2" fillId="0" borderId="0" xfId="0" applyNumberFormat="1" applyFont="1" applyFill="1" applyBorder="1" applyAlignment="1">
      <alignment horizontal="center"/>
    </xf>
    <xf numFmtId="3" fontId="44" fillId="0" borderId="0" xfId="53" applyNumberFormat="1" applyFill="1" applyBorder="1" applyAlignment="1">
      <alignment horizontal="right"/>
      <protection/>
    </xf>
    <xf numFmtId="3" fontId="44" fillId="0" borderId="0" xfId="53" applyNumberFormat="1" applyFill="1" applyBorder="1">
      <alignment/>
      <protection/>
    </xf>
    <xf numFmtId="3" fontId="34" fillId="0" borderId="0" xfId="53" applyNumberFormat="1" applyFont="1" applyFill="1" applyBorder="1" applyAlignment="1">
      <alignment horizontal="right"/>
      <protection/>
    </xf>
    <xf numFmtId="3" fontId="47" fillId="0" borderId="0" xfId="34" applyNumberFormat="1" applyFill="1" applyBorder="1" applyAlignment="1">
      <alignment horizontal="center"/>
    </xf>
    <xf numFmtId="3" fontId="47" fillId="0" borderId="0" xfId="34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39" xfId="0" applyNumberFormat="1" applyFont="1" applyFill="1" applyBorder="1" applyAlignment="1">
      <alignment/>
    </xf>
    <xf numFmtId="2" fontId="0" fillId="0" borderId="39" xfId="0" applyNumberFormat="1" applyBorder="1" applyAlignment="1" applyProtection="1">
      <alignment/>
      <protection locked="0"/>
    </xf>
    <xf numFmtId="0" fontId="65" fillId="21" borderId="14" xfId="34" applyFont="1" applyBorder="1" applyAlignment="1">
      <alignment horizontal="center" vertical="center" wrapText="1"/>
    </xf>
    <xf numFmtId="0" fontId="65" fillId="21" borderId="16" xfId="34" applyFont="1" applyBorder="1" applyAlignment="1">
      <alignment horizontal="center" vertical="center" wrapText="1"/>
    </xf>
    <xf numFmtId="0" fontId="65" fillId="21" borderId="14" xfId="34" applyFont="1" applyBorder="1" applyAlignment="1">
      <alignment horizontal="center" wrapText="1"/>
    </xf>
    <xf numFmtId="0" fontId="65" fillId="21" borderId="16" xfId="34" applyFont="1" applyBorder="1" applyAlignment="1">
      <alignment horizontal="center" wrapText="1"/>
    </xf>
    <xf numFmtId="3" fontId="9" fillId="0" borderId="0" xfId="0" applyNumberFormat="1" applyFont="1" applyAlignment="1">
      <alignment/>
    </xf>
    <xf numFmtId="2" fontId="62" fillId="0" borderId="11" xfId="0" applyNumberFormat="1" applyFont="1" applyFill="1" applyBorder="1" applyAlignment="1">
      <alignment horizontal="center"/>
    </xf>
    <xf numFmtId="4" fontId="65" fillId="21" borderId="18" xfId="34" applyNumberFormat="1" applyFont="1" applyBorder="1" applyAlignment="1">
      <alignment horizontal="center"/>
    </xf>
    <xf numFmtId="4" fontId="65" fillId="21" borderId="18" xfId="34" applyNumberFormat="1" applyFont="1" applyBorder="1" applyAlignment="1">
      <alignment/>
    </xf>
    <xf numFmtId="2" fontId="65" fillId="21" borderId="32" xfId="34" applyNumberFormat="1" applyFont="1" applyBorder="1" applyAlignment="1">
      <alignment horizontal="center"/>
    </xf>
    <xf numFmtId="2" fontId="65" fillId="21" borderId="19" xfId="34" applyNumberFormat="1" applyFont="1" applyBorder="1" applyAlignment="1">
      <alignment horizontal="center"/>
    </xf>
    <xf numFmtId="4" fontId="65" fillId="21" borderId="31" xfId="34" applyNumberFormat="1" applyFont="1" applyBorder="1" applyAlignment="1">
      <alignment/>
    </xf>
    <xf numFmtId="4" fontId="65" fillId="21" borderId="31" xfId="34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5" fillId="21" borderId="30" xfId="34" applyFont="1" applyBorder="1" applyAlignment="1">
      <alignment/>
    </xf>
    <xf numFmtId="3" fontId="65" fillId="21" borderId="31" xfId="34" applyNumberFormat="1" applyFont="1" applyBorder="1" applyAlignment="1">
      <alignment/>
    </xf>
    <xf numFmtId="0" fontId="47" fillId="0" borderId="0" xfId="34" applyFill="1" applyBorder="1" applyAlignment="1">
      <alignment horizontal="center"/>
    </xf>
    <xf numFmtId="0" fontId="47" fillId="21" borderId="1" xfId="34" applyAlignment="1">
      <alignment horizontal="center" vertical="center"/>
    </xf>
    <xf numFmtId="0" fontId="47" fillId="21" borderId="40" xfId="34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2" fontId="63" fillId="0" borderId="41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7" fillId="21" borderId="42" xfId="34" applyBorder="1" applyAlignment="1">
      <alignment horizontal="center" vertical="center" wrapText="1"/>
    </xf>
    <xf numFmtId="3" fontId="0" fillId="0" borderId="43" xfId="0" applyNumberFormat="1" applyBorder="1" applyAlignment="1">
      <alignment horizontal="center"/>
    </xf>
    <xf numFmtId="174" fontId="7" fillId="0" borderId="41" xfId="0" applyNumberFormat="1" applyFont="1" applyFill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39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47" fillId="21" borderId="42" xfId="34" applyBorder="1" applyAlignment="1">
      <alignment horizontal="center"/>
    </xf>
    <xf numFmtId="3" fontId="47" fillId="21" borderId="42" xfId="34" applyNumberFormat="1" applyBorder="1" applyAlignment="1">
      <alignment horizontal="center"/>
    </xf>
    <xf numFmtId="2" fontId="47" fillId="21" borderId="42" xfId="34" applyNumberFormat="1" applyBorder="1" applyAlignment="1">
      <alignment horizontal="center"/>
    </xf>
    <xf numFmtId="0" fontId="47" fillId="21" borderId="42" xfId="34" applyBorder="1" applyAlignment="1">
      <alignment/>
    </xf>
    <xf numFmtId="2" fontId="62" fillId="0" borderId="41" xfId="0" applyNumberFormat="1" applyFont="1" applyFill="1" applyBorder="1" applyAlignment="1">
      <alignment horizontal="center"/>
    </xf>
    <xf numFmtId="0" fontId="47" fillId="21" borderId="44" xfId="34" applyBorder="1" applyAlignment="1">
      <alignment horizontal="center" vertical="center"/>
    </xf>
    <xf numFmtId="4" fontId="0" fillId="0" borderId="41" xfId="0" applyNumberFormat="1" applyBorder="1" applyAlignment="1">
      <alignment/>
    </xf>
    <xf numFmtId="4" fontId="0" fillId="0" borderId="41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0" borderId="11" xfId="34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2" fillId="0" borderId="10" xfId="34" applyFont="1" applyFill="1" applyBorder="1" applyAlignment="1">
      <alignment horizontal="center" vertical="center" wrapText="1"/>
    </xf>
    <xf numFmtId="0" fontId="2" fillId="0" borderId="41" xfId="34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6" fillId="0" borderId="0" xfId="34" applyFont="1" applyFill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0" fontId="2" fillId="0" borderId="39" xfId="0" applyFont="1" applyBorder="1" applyAlignment="1">
      <alignment horizontal="center"/>
    </xf>
    <xf numFmtId="4" fontId="0" fillId="0" borderId="39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67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4" fillId="0" borderId="0" xfId="0" applyFont="1" applyAlignment="1">
      <alignment/>
    </xf>
    <xf numFmtId="0" fontId="47" fillId="0" borderId="0" xfId="34" applyFill="1" applyBorder="1" applyAlignment="1">
      <alignment horizontal="center"/>
    </xf>
    <xf numFmtId="3" fontId="0" fillId="0" borderId="39" xfId="0" applyNumberFormat="1" applyBorder="1" applyAlignment="1" applyProtection="1">
      <alignment/>
      <protection locked="0"/>
    </xf>
    <xf numFmtId="0" fontId="0" fillId="0" borderId="39" xfId="0" applyFont="1" applyFill="1" applyBorder="1" applyAlignment="1">
      <alignment horizontal="center"/>
    </xf>
    <xf numFmtId="0" fontId="0" fillId="0" borderId="39" xfId="0" applyNumberForma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right"/>
    </xf>
    <xf numFmtId="2" fontId="0" fillId="0" borderId="39" xfId="0" applyNumberFormat="1" applyFont="1" applyBorder="1" applyAlignment="1">
      <alignment horizontal="right"/>
    </xf>
    <xf numFmtId="3" fontId="0" fillId="0" borderId="12" xfId="0" applyNumberFormat="1" applyBorder="1" applyAlignment="1" applyProtection="1">
      <alignment horizontal="center"/>
      <protection locked="0"/>
    </xf>
    <xf numFmtId="3" fontId="47" fillId="0" borderId="0" xfId="34" applyNumberFormat="1" applyFill="1" applyBorder="1" applyAlignment="1">
      <alignment horizontal="center" vertical="center"/>
    </xf>
    <xf numFmtId="0" fontId="47" fillId="21" borderId="17" xfId="34" applyBorder="1" applyAlignment="1">
      <alignment horizontal="center" vertical="center"/>
    </xf>
    <xf numFmtId="174" fontId="47" fillId="21" borderId="18" xfId="34" applyNumberFormat="1" applyBorder="1" applyAlignment="1">
      <alignment horizontal="center"/>
    </xf>
    <xf numFmtId="174" fontId="47" fillId="21" borderId="19" xfId="34" applyNumberFormat="1" applyBorder="1" applyAlignment="1">
      <alignment horizontal="center"/>
    </xf>
    <xf numFmtId="174" fontId="47" fillId="21" borderId="18" xfId="34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41" xfId="0" applyNumberFormat="1" applyFill="1" applyBorder="1" applyAlignment="1">
      <alignment horizontal="center"/>
    </xf>
    <xf numFmtId="4" fontId="0" fillId="0" borderId="4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2" fontId="63" fillId="0" borderId="3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47" fillId="0" borderId="0" xfId="34" applyFill="1" applyBorder="1" applyAlignment="1">
      <alignment horizontal="center"/>
    </xf>
    <xf numFmtId="0" fontId="44" fillId="0" borderId="0" xfId="53">
      <alignment/>
      <protection/>
    </xf>
    <xf numFmtId="3" fontId="34" fillId="0" borderId="10" xfId="52" applyNumberFormat="1" applyFont="1" applyFill="1" applyBorder="1" applyAlignment="1">
      <alignment horizontal="center"/>
    </xf>
    <xf numFmtId="3" fontId="34" fillId="0" borderId="12" xfId="52" applyNumberFormat="1" applyFont="1" applyFill="1" applyBorder="1" applyAlignment="1">
      <alignment horizontal="center"/>
    </xf>
    <xf numFmtId="3" fontId="0" fillId="0" borderId="39" xfId="0" applyNumberFormat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63" fillId="0" borderId="0" xfId="34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7" fillId="21" borderId="46" xfId="34" applyBorder="1" applyAlignment="1">
      <alignment horizontal="center"/>
    </xf>
    <xf numFmtId="0" fontId="47" fillId="21" borderId="47" xfId="34" applyBorder="1" applyAlignment="1">
      <alignment horizontal="center"/>
    </xf>
    <xf numFmtId="0" fontId="47" fillId="21" borderId="48" xfId="34" applyBorder="1" applyAlignment="1">
      <alignment horizontal="center"/>
    </xf>
    <xf numFmtId="0" fontId="47" fillId="21" borderId="14" xfId="34" applyBorder="1" applyAlignment="1">
      <alignment horizontal="center" vertical="center"/>
    </xf>
    <xf numFmtId="0" fontId="47" fillId="21" borderId="33" xfId="34" applyBorder="1" applyAlignment="1">
      <alignment horizontal="center" vertical="center"/>
    </xf>
    <xf numFmtId="0" fontId="47" fillId="21" borderId="49" xfId="34" applyBorder="1" applyAlignment="1">
      <alignment horizontal="center" vertical="center"/>
    </xf>
    <xf numFmtId="0" fontId="47" fillId="21" borderId="34" xfId="34" applyBorder="1" applyAlignment="1">
      <alignment horizontal="center" vertical="center"/>
    </xf>
    <xf numFmtId="4" fontId="0" fillId="0" borderId="39" xfId="0" applyNumberFormat="1" applyFont="1" applyBorder="1" applyAlignment="1">
      <alignment horizontal="right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174" fontId="62" fillId="0" borderId="41" xfId="0" applyNumberFormat="1" applyFont="1" applyFill="1" applyBorder="1" applyAlignment="1">
      <alignment horizontal="center"/>
    </xf>
    <xf numFmtId="2" fontId="65" fillId="0" borderId="0" xfId="34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47" fillId="21" borderId="21" xfId="34" applyBorder="1" applyAlignment="1">
      <alignment/>
    </xf>
    <xf numFmtId="4" fontId="47" fillId="21" borderId="21" xfId="34" applyNumberFormat="1" applyBorder="1" applyAlignment="1">
      <alignment/>
    </xf>
    <xf numFmtId="2" fontId="47" fillId="21" borderId="21" xfId="34" applyNumberFormat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50" xfId="0" applyNumberFormat="1" applyBorder="1" applyAlignment="1">
      <alignment/>
    </xf>
    <xf numFmtId="4" fontId="0" fillId="0" borderId="11" xfId="0" applyNumberFormat="1" applyFill="1" applyBorder="1" applyAlignment="1">
      <alignment horizontal="center"/>
    </xf>
    <xf numFmtId="0" fontId="47" fillId="21" borderId="42" xfId="34" applyBorder="1" applyAlignment="1">
      <alignment horizontal="center"/>
    </xf>
    <xf numFmtId="0" fontId="47" fillId="21" borderId="14" xfId="34" applyBorder="1" applyAlignment="1">
      <alignment horizontal="center" vertical="center"/>
    </xf>
    <xf numFmtId="0" fontId="47" fillId="21" borderId="33" xfId="34" applyBorder="1" applyAlignment="1">
      <alignment horizontal="center" vertical="center"/>
    </xf>
    <xf numFmtId="0" fontId="47" fillId="21" borderId="49" xfId="34" applyBorder="1" applyAlignment="1">
      <alignment horizontal="center" vertical="center"/>
    </xf>
    <xf numFmtId="0" fontId="47" fillId="21" borderId="34" xfId="34" applyBorder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47" fillId="21" borderId="46" xfId="34" applyBorder="1" applyAlignment="1">
      <alignment horizontal="center"/>
    </xf>
    <xf numFmtId="0" fontId="47" fillId="21" borderId="47" xfId="34" applyBorder="1" applyAlignment="1">
      <alignment horizontal="center"/>
    </xf>
    <xf numFmtId="0" fontId="47" fillId="21" borderId="48" xfId="34" applyBorder="1" applyAlignment="1">
      <alignment horizontal="center"/>
    </xf>
    <xf numFmtId="0" fontId="47" fillId="21" borderId="14" xfId="34" applyBorder="1" applyAlignment="1">
      <alignment horizontal="center"/>
    </xf>
    <xf numFmtId="0" fontId="47" fillId="21" borderId="15" xfId="34" applyBorder="1" applyAlignment="1">
      <alignment horizontal="center"/>
    </xf>
    <xf numFmtId="0" fontId="47" fillId="21" borderId="49" xfId="34" applyBorder="1" applyAlignment="1">
      <alignment horizontal="center"/>
    </xf>
    <xf numFmtId="0" fontId="1" fillId="0" borderId="0" xfId="0" applyFont="1" applyAlignment="1">
      <alignment horizontal="center"/>
    </xf>
    <xf numFmtId="0" fontId="47" fillId="21" borderId="16" xfId="34" applyBorder="1" applyAlignment="1">
      <alignment horizontal="center" vertical="center"/>
    </xf>
    <xf numFmtId="0" fontId="47" fillId="21" borderId="29" xfId="34" applyBorder="1" applyAlignment="1">
      <alignment horizontal="center" vertical="center"/>
    </xf>
    <xf numFmtId="0" fontId="47" fillId="21" borderId="1" xfId="34" applyAlignment="1">
      <alignment horizontal="center" vertical="center"/>
    </xf>
    <xf numFmtId="0" fontId="47" fillId="21" borderId="51" xfId="34" applyBorder="1" applyAlignment="1">
      <alignment horizontal="center"/>
    </xf>
    <xf numFmtId="0" fontId="47" fillId="21" borderId="52" xfId="34" applyBorder="1" applyAlignment="1">
      <alignment horizontal="center"/>
    </xf>
    <xf numFmtId="0" fontId="47" fillId="21" borderId="44" xfId="34" applyBorder="1" applyAlignment="1">
      <alignment horizontal="center"/>
    </xf>
    <xf numFmtId="0" fontId="47" fillId="21" borderId="17" xfId="34" applyBorder="1" applyAlignment="1">
      <alignment horizontal="center" vertical="center"/>
    </xf>
    <xf numFmtId="0" fontId="47" fillId="21" borderId="19" xfId="34" applyBorder="1" applyAlignment="1">
      <alignment horizontal="center" vertical="center"/>
    </xf>
    <xf numFmtId="0" fontId="47" fillId="21" borderId="53" xfId="34" applyBorder="1" applyAlignment="1">
      <alignment horizontal="center"/>
    </xf>
    <xf numFmtId="0" fontId="47" fillId="21" borderId="54" xfId="34" applyBorder="1" applyAlignment="1">
      <alignment horizontal="center"/>
    </xf>
    <xf numFmtId="0" fontId="47" fillId="21" borderId="53" xfId="34" applyBorder="1" applyAlignment="1">
      <alignment horizontal="center" vertical="center"/>
    </xf>
    <xf numFmtId="0" fontId="47" fillId="21" borderId="47" xfId="34" applyBorder="1" applyAlignment="1">
      <alignment horizontal="center" vertical="center"/>
    </xf>
    <xf numFmtId="0" fontId="47" fillId="21" borderId="54" xfId="34" applyBorder="1" applyAlignment="1">
      <alignment horizontal="center" vertical="center"/>
    </xf>
    <xf numFmtId="174" fontId="63" fillId="0" borderId="41" xfId="0" applyNumberFormat="1" applyFont="1" applyFill="1" applyBorder="1" applyAlignment="1">
      <alignment horizontal="center"/>
    </xf>
    <xf numFmtId="2" fontId="47" fillId="21" borderId="1" xfId="34" applyNumberFormat="1" applyAlignment="1">
      <alignment horizontal="center"/>
    </xf>
    <xf numFmtId="3" fontId="47" fillId="21" borderId="21" xfId="34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39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0" fontId="47" fillId="0" borderId="0" xfId="34" applyFill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0" fontId="47" fillId="21" borderId="1" xfId="34" applyAlignment="1">
      <alignment horizontal="center" wrapText="1"/>
    </xf>
    <xf numFmtId="4" fontId="47" fillId="21" borderId="1" xfId="34" applyNumberFormat="1" applyAlignment="1">
      <alignment vertical="center"/>
    </xf>
    <xf numFmtId="0" fontId="47" fillId="0" borderId="0" xfId="34" applyFill="1" applyBorder="1" applyAlignment="1">
      <alignment horizontal="center" wrapText="1"/>
    </xf>
    <xf numFmtId="4" fontId="47" fillId="0" borderId="0" xfId="34" applyNumberFormat="1" applyFill="1" applyBorder="1" applyAlignment="1">
      <alignment vertical="center"/>
    </xf>
    <xf numFmtId="0" fontId="47" fillId="21" borderId="56" xfId="34" applyBorder="1" applyAlignment="1">
      <alignment horizontal="center"/>
    </xf>
    <xf numFmtId="0" fontId="47" fillId="21" borderId="57" xfId="34" applyBorder="1" applyAlignment="1">
      <alignment horizontal="center"/>
    </xf>
    <xf numFmtId="0" fontId="47" fillId="21" borderId="58" xfId="34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Daño Incendios Forestales (ha)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Daño!$F$93:$F$105</c:f>
              <c:numCache>
                <c:ptCount val="13"/>
                <c:pt idx="0">
                  <c:v>41.5079</c:v>
                </c:pt>
                <c:pt idx="1">
                  <c:v>1128.4140000000002</c:v>
                </c:pt>
                <c:pt idx="2">
                  <c:v>9711.265999999994</c:v>
                </c:pt>
                <c:pt idx="3">
                  <c:v>17131.284999999993</c:v>
                </c:pt>
                <c:pt idx="4">
                  <c:v>25372.214800000012</c:v>
                </c:pt>
                <c:pt idx="5">
                  <c:v>61621.13523999999</c:v>
                </c:pt>
                <c:pt idx="6">
                  <c:v>0</c:v>
                </c:pt>
                <c:pt idx="7">
                  <c:v>37894.896199999945</c:v>
                </c:pt>
                <c:pt idx="8">
                  <c:v>19628.32988000001</c:v>
                </c:pt>
                <c:pt idx="9">
                  <c:v>533.9839400000001</c:v>
                </c:pt>
                <c:pt idx="10">
                  <c:v>2430.7353799999996</c:v>
                </c:pt>
                <c:pt idx="11">
                  <c:v>1742.5018800000003</c:v>
                </c:pt>
                <c:pt idx="12">
                  <c:v>61.71524000000001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Daño!$G$93:$G$105</c:f>
              <c:numCache>
                <c:ptCount val="13"/>
                <c:pt idx="0">
                  <c:v>52.71</c:v>
                </c:pt>
                <c:pt idx="1">
                  <c:v>275.29</c:v>
                </c:pt>
                <c:pt idx="2">
                  <c:v>4397.2400000000125</c:v>
                </c:pt>
                <c:pt idx="3">
                  <c:v>2784.101000000003</c:v>
                </c:pt>
                <c:pt idx="4">
                  <c:v>5146.3035000000045</c:v>
                </c:pt>
                <c:pt idx="5">
                  <c:v>7297.503000000013</c:v>
                </c:pt>
                <c:pt idx="6">
                  <c:v>4076.880799999999</c:v>
                </c:pt>
                <c:pt idx="7">
                  <c:v>10477.680600000127</c:v>
                </c:pt>
                <c:pt idx="8">
                  <c:v>27942.0864999999</c:v>
                </c:pt>
                <c:pt idx="9">
                  <c:v>548.9700000000001</c:v>
                </c:pt>
                <c:pt idx="10">
                  <c:v>1271.2145999999996</c:v>
                </c:pt>
                <c:pt idx="11">
                  <c:v>15712.960000000003</c:v>
                </c:pt>
                <c:pt idx="12">
                  <c:v>55.449999999999996</c:v>
                </c:pt>
              </c:numCache>
            </c:numRef>
          </c:val>
        </c:ser>
        <c:axId val="55191043"/>
        <c:axId val="26957340"/>
      </c:barChart>
      <c:catAx>
        <c:axId val="5519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7340"/>
        <c:crosses val="autoZero"/>
        <c:auto val="1"/>
        <c:lblOffset val="100"/>
        <c:tickLblSkip val="6"/>
        <c:noMultiLvlLbl val="0"/>
      </c:catAx>
      <c:valAx>
        <c:axId val="2695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Comparativo Ocurrencia Incendios Forestales
</a:t>
            </a:r>
          </a:p>
        </c:rich>
      </c:tx>
      <c:layout>
        <c:manualLayout>
          <c:xMode val="factor"/>
          <c:yMode val="factor"/>
          <c:x val="-0.056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21475"/>
          <c:w val="0.82625"/>
          <c:h val="0.61225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Ocurrencia!$AC$74:$AC$89</c:f>
              <c:numCache/>
            </c:numRef>
          </c:val>
        </c:ser>
        <c:ser>
          <c:idx val="0"/>
          <c:order val="1"/>
          <c:tx>
            <c:v>2018-2019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Ocurrencia!$AD$74:$AD$89</c:f>
              <c:numCache/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67510"/>
        <c:crosses val="autoZero"/>
        <c:auto val="0"/>
        <c:lblOffset val="100"/>
        <c:tickLblSkip val="1"/>
        <c:noMultiLvlLbl val="0"/>
      </c:catAx>
      <c:valAx>
        <c:axId val="62467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8007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"/>
          <c:y val="0.84525"/>
          <c:w val="0.260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99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"/>
          <c:y val="0.226"/>
          <c:w val="0.827"/>
          <c:h val="0.603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Ocurrencia!$AC$169:$AC$184</c:f>
              <c:numCache/>
            </c:numRef>
          </c:val>
        </c:ser>
        <c:ser>
          <c:idx val="0"/>
          <c:order val="1"/>
          <c:tx>
            <c:v>2018-2019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Ocurrencia!$AD$169:$AD$184</c:f>
              <c:numCache/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3520"/>
        <c:crosses val="autoZero"/>
        <c:auto val="0"/>
        <c:lblOffset val="100"/>
        <c:tickLblSkip val="1"/>
        <c:noMultiLvlLbl val="0"/>
      </c:catAx>
      <c:valAx>
        <c:axId val="26703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67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025"/>
          <c:y val="0.84825"/>
          <c:w val="0.258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8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2625"/>
          <c:w val="0.861"/>
          <c:h val="0.60525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Ocurrencia!$AC$276:$AC$291</c:f>
              <c:numCache/>
            </c:numRef>
          </c:val>
        </c:ser>
        <c:ser>
          <c:idx val="0"/>
          <c:order val="1"/>
          <c:tx>
            <c:v>2018-2019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Ocurrencia!$AD$276:$AD$291</c:f>
              <c:numCache/>
            </c:numRef>
          </c:val>
        </c:ser>
        <c:axId val="39005089"/>
        <c:axId val="15501482"/>
      </c:barChart>
      <c:catAx>
        <c:axId val="3900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1482"/>
        <c:crosses val="autoZero"/>
        <c:auto val="0"/>
        <c:lblOffset val="100"/>
        <c:tickLblSkip val="1"/>
        <c:noMultiLvlLbl val="0"/>
      </c:catAx>
      <c:valAx>
        <c:axId val="15501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55"/>
              <c:y val="0.0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508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975"/>
          <c:y val="0.84925"/>
          <c:w val="0.258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Comparativo Daño Incendios Forestales (ha) </a:t>
            </a:r>
          </a:p>
        </c:rich>
      </c:tx>
      <c:layout>
        <c:manualLayout>
          <c:xMode val="factor"/>
          <c:yMode val="factor"/>
          <c:x val="0.115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8175"/>
          <c:w val="0.910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Daño!$F$90:$F$105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Daño!$G$90:$G$105</c:f>
              <c:numCache/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561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25"/>
          <c:y val="0.91075"/>
          <c:w val="0.293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Magnitud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2"/>
          <c:w val="0.923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Daño!$F$192:$F$207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Daño!$G$192:$G$207</c:f>
              <c:numCache/>
            </c:numRef>
          </c:val>
        </c:ser>
        <c:axId val="26291317"/>
        <c:axId val="35295262"/>
      </c:barChart>
      <c:cat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5262"/>
        <c:crosses val="autoZero"/>
        <c:auto val="1"/>
        <c:lblOffset val="100"/>
        <c:tickLblSkip val="1"/>
        <c:noMultiLvlLbl val="0"/>
      </c:catAx>
      <c:valAx>
        <c:axId val="35295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9131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"/>
          <c:y val="0.91525"/>
          <c:w val="0.29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Normales</a:t>
            </a:r>
          </a:p>
        </c:rich>
      </c:tx>
      <c:layout>
        <c:manualLayout>
          <c:xMode val="factor"/>
          <c:yMode val="factor"/>
          <c:x val="-0.04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84"/>
          <c:w val="0.928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Daño!$F$294:$F$309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Daño!$G$294:$G$309</c:f>
              <c:numCache/>
            </c:numRef>
          </c:val>
        </c:ser>
        <c:axId val="49221903"/>
        <c:axId val="40343944"/>
      </c:barChart>
      <c:catAx>
        <c:axId val="4922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21903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25"/>
          <c:y val="0.9095"/>
          <c:w val="0.329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Comparativo Daño Incendios Forestales (ha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71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4825"/>
          <c:w val="0.8877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Daño!$N$90:$N$105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Daño!$O$90:$O$105</c:f>
              <c:numCache/>
            </c:numRef>
          </c:val>
        </c:ser>
        <c:axId val="27551177"/>
        <c:axId val="46634002"/>
      </c:barChart>
      <c:catAx>
        <c:axId val="27551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34002"/>
        <c:crosses val="autoZero"/>
        <c:auto val="1"/>
        <c:lblOffset val="100"/>
        <c:tickLblSkip val="1"/>
        <c:noMultiLvlLbl val="0"/>
      </c:catAx>
      <c:valAx>
        <c:axId val="46634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117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85"/>
          <c:w val="0.312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Magnitud</a:t>
            </a:r>
          </a:p>
        </c:rich>
      </c:tx>
      <c:layout>
        <c:manualLayout>
          <c:xMode val="factor"/>
          <c:yMode val="factor"/>
          <c:x val="-0.06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218"/>
          <c:w val="0.9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Daño!$N$192:$N$207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Daño!$O$192:$O$207</c:f>
              <c:numCache/>
            </c:numRef>
          </c:val>
        </c:ser>
        <c:axId val="17052835"/>
        <c:axId val="19257788"/>
      </c:barChart>
      <c:catAx>
        <c:axId val="170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57788"/>
        <c:crosses val="autoZero"/>
        <c:auto val="1"/>
        <c:lblOffset val="100"/>
        <c:tickLblSkip val="1"/>
        <c:noMultiLvlLbl val="0"/>
      </c:catAx>
      <c:valAx>
        <c:axId val="19257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283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"/>
          <c:y val="0.90375"/>
          <c:w val="0.290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Normales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5"/>
          <c:y val="0.2175"/>
          <c:w val="0.8892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Daño!$N$294:$N$309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Daño!$O$294:$O$309</c:f>
              <c:numCache/>
            </c:numRef>
          </c:val>
        </c:ser>
        <c:axId val="39102365"/>
        <c:axId val="16376966"/>
      </c:barChart>
      <c:catAx>
        <c:axId val="3910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236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05"/>
          <c:y val="0.90225"/>
          <c:w val="0.2922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Daño Incendios Forestales Magnitud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Daño!$F$195:$F$207</c:f>
              <c:numCache>
                <c:ptCount val="13"/>
                <c:pt idx="0">
                  <c:v>0</c:v>
                </c:pt>
                <c:pt idx="1">
                  <c:v>1274</c:v>
                </c:pt>
                <c:pt idx="2">
                  <c:v>6177.74</c:v>
                </c:pt>
                <c:pt idx="3">
                  <c:v>15053.232999999998</c:v>
                </c:pt>
                <c:pt idx="4">
                  <c:v>23503.2</c:v>
                </c:pt>
                <c:pt idx="5">
                  <c:v>58912.864</c:v>
                </c:pt>
                <c:pt idx="6">
                  <c:v>0</c:v>
                </c:pt>
                <c:pt idx="7">
                  <c:v>30937.853559999996</c:v>
                </c:pt>
                <c:pt idx="8">
                  <c:v>13050.8522</c:v>
                </c:pt>
                <c:pt idx="9">
                  <c:v>172.23333333333335</c:v>
                </c:pt>
                <c:pt idx="10">
                  <c:v>1842.2225</c:v>
                </c:pt>
                <c:pt idx="11">
                  <c:v>3763.3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Daño!$G$195:$G$207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2629</c:v>
                </c:pt>
                <c:pt idx="3">
                  <c:v>1239.59</c:v>
                </c:pt>
                <c:pt idx="4">
                  <c:v>3441.14</c:v>
                </c:pt>
                <c:pt idx="5">
                  <c:v>3919.68</c:v>
                </c:pt>
                <c:pt idx="6">
                  <c:v>1877.69</c:v>
                </c:pt>
                <c:pt idx="7">
                  <c:v>5789.7447</c:v>
                </c:pt>
                <c:pt idx="8">
                  <c:v>18209.32</c:v>
                </c:pt>
                <c:pt idx="9">
                  <c:v>0</c:v>
                </c:pt>
                <c:pt idx="10">
                  <c:v>568.3</c:v>
                </c:pt>
                <c:pt idx="11">
                  <c:v>15639.4</c:v>
                </c:pt>
                <c:pt idx="12">
                  <c:v>0</c:v>
                </c:pt>
              </c:numCache>
            </c:numRef>
          </c:val>
        </c:ser>
        <c:axId val="41289469"/>
        <c:axId val="36060902"/>
      </c:barChart>
      <c:catAx>
        <c:axId val="412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0902"/>
        <c:crosses val="autoZero"/>
        <c:auto val="1"/>
        <c:lblOffset val="100"/>
        <c:tickLblSkip val="6"/>
        <c:noMultiLvlLbl val="0"/>
      </c:catAx>
      <c:valAx>
        <c:axId val="3606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Daño Incendios Forestales Normales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Daño!$F$297:$F$309</c:f>
              <c:numCache>
                <c:ptCount val="13"/>
                <c:pt idx="0">
                  <c:v>41.5079</c:v>
                </c:pt>
                <c:pt idx="1">
                  <c:v>364.0142599999999</c:v>
                </c:pt>
                <c:pt idx="2">
                  <c:v>3533.525000000003</c:v>
                </c:pt>
                <c:pt idx="3">
                  <c:v>2078.0520000000006</c:v>
                </c:pt>
                <c:pt idx="4">
                  <c:v>1869.0148000000004</c:v>
                </c:pt>
                <c:pt idx="5">
                  <c:v>2708.27038</c:v>
                </c:pt>
                <c:pt idx="6">
                  <c:v>0</c:v>
                </c:pt>
                <c:pt idx="7">
                  <c:v>6957.041660000013</c:v>
                </c:pt>
                <c:pt idx="8">
                  <c:v>6577.477240000005</c:v>
                </c:pt>
                <c:pt idx="9">
                  <c:v>430.64369999999997</c:v>
                </c:pt>
                <c:pt idx="10">
                  <c:v>956.9584200000002</c:v>
                </c:pt>
                <c:pt idx="11">
                  <c:v>237.18347999999997</c:v>
                </c:pt>
                <c:pt idx="12">
                  <c:v>61.71524000000001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Daño!$G$297:$G$309</c:f>
              <c:numCache>
                <c:ptCount val="13"/>
                <c:pt idx="0">
                  <c:v>52.71</c:v>
                </c:pt>
                <c:pt idx="1">
                  <c:v>275.29</c:v>
                </c:pt>
                <c:pt idx="2">
                  <c:v>1768.2400000000125</c:v>
                </c:pt>
                <c:pt idx="3">
                  <c:v>1544.511000000003</c:v>
                </c:pt>
                <c:pt idx="4">
                  <c:v>1705.1635000000047</c:v>
                </c:pt>
                <c:pt idx="5">
                  <c:v>3377.8230000000135</c:v>
                </c:pt>
                <c:pt idx="6">
                  <c:v>2199.190799999999</c:v>
                </c:pt>
                <c:pt idx="7">
                  <c:v>4687.935900000127</c:v>
                </c:pt>
                <c:pt idx="8">
                  <c:v>9732.7664999999</c:v>
                </c:pt>
                <c:pt idx="9">
                  <c:v>548.9700000000001</c:v>
                </c:pt>
                <c:pt idx="10">
                  <c:v>702.9145999999996</c:v>
                </c:pt>
                <c:pt idx="11">
                  <c:v>73.56000000000313</c:v>
                </c:pt>
                <c:pt idx="12">
                  <c:v>55.449999999999996</c:v>
                </c:pt>
              </c:numCache>
            </c:numRef>
          </c:val>
        </c:ser>
        <c:axId val="56112663"/>
        <c:axId val="35251920"/>
      </c:barChart>
      <c:catAx>
        <c:axId val="5611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51920"/>
        <c:crosses val="autoZero"/>
        <c:auto val="1"/>
        <c:lblOffset val="100"/>
        <c:tickLblSkip val="5"/>
        <c:noMultiLvlLbl val="0"/>
      </c:catAx>
      <c:valAx>
        <c:axId val="35251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Ha/Inc Incendios Forestales (ha)</a:t>
            </a:r>
          </a:p>
        </c:rich>
      </c:tx>
      <c:layout>
        <c:manualLayout>
          <c:xMode val="factor"/>
          <c:yMode val="factor"/>
          <c:x val="0.01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805"/>
          <c:w val="0.923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 2014-2018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Promedio'!$R$67:$R$82</c:f>
              <c:strCache/>
            </c:strRef>
          </c:cat>
          <c:val>
            <c:numRef>
              <c:f>'Ha por Inc Promedio'!$S$67:$S$82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4F81BD"/>
              </a:solidFill>
              <a:ln w="3175">
                <a:solidFill>
                  <a:srgbClr val="808000"/>
                </a:solidFill>
              </a:ln>
            </c:spPr>
          </c:dPt>
          <c:cat>
            <c:strRef>
              <c:f>'Ha por Inc Promedio'!$R$67:$R$82</c:f>
              <c:strCache/>
            </c:strRef>
          </c:cat>
          <c:val>
            <c:numRef>
              <c:f>'Ha por Inc Promedio'!$T$67:$T$82</c:f>
              <c:numCache/>
            </c:numRef>
          </c:val>
        </c:ser>
        <c:axId val="48831825"/>
        <c:axId val="36833242"/>
      </c:barChart>
      <c:catAx>
        <c:axId val="4883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33242"/>
        <c:crosses val="autoZero"/>
        <c:auto val="1"/>
        <c:lblOffset val="100"/>
        <c:tickLblSkip val="1"/>
        <c:noMultiLvlLbl val="0"/>
      </c:catAx>
      <c:valAx>
        <c:axId val="3683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182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25"/>
          <c:y val="0.90725"/>
          <c:w val="0.309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Ha/Inc Incendios Forestales Magnitud (ha)</a:t>
            </a:r>
          </a:p>
        </c:rich>
      </c:tx>
      <c:layout>
        <c:manualLayout>
          <c:xMode val="factor"/>
          <c:yMode val="factor"/>
          <c:x val="-0.069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81"/>
          <c:w val="0.9217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 2014-2018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Promedio'!$R$148:$R$163</c:f>
              <c:strCache/>
            </c:strRef>
          </c:cat>
          <c:val>
            <c:numRef>
              <c:f>'Ha por Inc Promedio'!$S$148:$S$163</c:f>
              <c:numCache/>
            </c:numRef>
          </c:val>
        </c:ser>
        <c:ser>
          <c:idx val="1"/>
          <c:order val="1"/>
          <c:tx>
            <c:v>2018-2019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Promedio'!$R$148:$R$163</c:f>
              <c:strCache/>
            </c:strRef>
          </c:cat>
          <c:val>
            <c:numRef>
              <c:f>'Ha por Inc Promedio'!$T$148:$T$163</c:f>
              <c:numCache/>
            </c:numRef>
          </c:val>
        </c:ser>
        <c:axId val="63063723"/>
        <c:axId val="30702596"/>
      </c:barChart>
      <c:catAx>
        <c:axId val="6306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596"/>
        <c:crosses val="autoZero"/>
        <c:auto val="1"/>
        <c:lblOffset val="100"/>
        <c:tickLblSkip val="1"/>
        <c:noMultiLvlLbl val="0"/>
      </c:catAx>
      <c:valAx>
        <c:axId val="3070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63723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675"/>
          <c:y val="0.9115"/>
          <c:w val="0.28825"/>
          <c:h val="0.0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Ha/Inc Incendios Forestales Normales (ha)</a:t>
            </a:r>
          </a:p>
        </c:rich>
      </c:tx>
      <c:layout>
        <c:manualLayout>
          <c:xMode val="factor"/>
          <c:yMode val="factor"/>
          <c:x val="-0.05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81"/>
          <c:w val="0.923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Promedio'!$R$226:$R$240</c:f>
              <c:strCache/>
            </c:strRef>
          </c:cat>
          <c:val>
            <c:numRef>
              <c:f>'Ha por Inc Promedio'!$S$229:$S$240</c:f>
              <c:numCache/>
            </c:numRef>
          </c:val>
        </c:ser>
        <c:ser>
          <c:idx val="1"/>
          <c:order val="1"/>
          <c:tx>
            <c:v>2017-2018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Promedio'!$R$226:$R$240</c:f>
              <c:strCache/>
            </c:strRef>
          </c:cat>
          <c:val>
            <c:numRef>
              <c:f>'Ha por Inc Promedio'!$T$226:$T$240</c:f>
              <c:numCache/>
            </c:numRef>
          </c:val>
        </c:ser>
        <c:axId val="7887909"/>
        <c:axId val="3882318"/>
      </c:barChart>
      <c:catAx>
        <c:axId val="788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318"/>
        <c:crosses val="autoZero"/>
        <c:auto val="1"/>
        <c:lblOffset val="100"/>
        <c:tickLblSkip val="1"/>
        <c:noMultiLvlLbl val="0"/>
      </c:catAx>
      <c:valAx>
        <c:axId val="388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8790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5"/>
          <c:y val="0.91075"/>
          <c:w val="0.324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Comparativo  Ocurrencia Incendios Forestales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69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3175"/>
          <c:w val="0.86525"/>
          <c:h val="0.76075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Ocurrencia!$V$74:$V$89</c:f>
              <c:numCache/>
            </c:numRef>
          </c:val>
        </c:ser>
        <c:ser>
          <c:idx val="0"/>
          <c:order val="1"/>
          <c:tx>
            <c:v>2018-2019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Ocurrencia!$W$74:$W$89</c:f>
              <c:numCache/>
            </c:numRef>
          </c:val>
        </c:ser>
        <c:axId val="34940863"/>
        <c:axId val="46032312"/>
      </c:barChart>
      <c:catAx>
        <c:axId val="34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32312"/>
        <c:crosses val="autoZero"/>
        <c:auto val="0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0863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"/>
          <c:y val="0.907"/>
          <c:w val="0.31275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1262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132"/>
          <c:w val="0.8685"/>
          <c:h val="0.76175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Ocurrencia!$V$169:$V$184</c:f>
              <c:numCache/>
            </c:numRef>
          </c:val>
        </c:ser>
        <c:ser>
          <c:idx val="0"/>
          <c:order val="1"/>
          <c:tx>
            <c:v>2018-2019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Ocurrencia!$W$169:$W$184</c:f>
              <c:numCache/>
            </c:numRef>
          </c:val>
        </c:ser>
        <c:axId val="11637625"/>
        <c:axId val="37629762"/>
      </c:barChart>
      <c:catAx>
        <c:axId val="11637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29762"/>
        <c:crosses val="autoZero"/>
        <c:auto val="0"/>
        <c:lblOffset val="100"/>
        <c:tickLblSkip val="1"/>
        <c:noMultiLvlLbl val="0"/>
      </c:catAx>
      <c:valAx>
        <c:axId val="37629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762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5"/>
          <c:y val="0.90425"/>
          <c:w val="0.36575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Normales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1115"/>
          <c:y val="-0.02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3125"/>
          <c:w val="0.8665"/>
          <c:h val="0.76075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Ocurrencia!$V$279:$V$291</c:f>
              <c:numCache/>
            </c:numRef>
          </c:val>
        </c:ser>
        <c:ser>
          <c:idx val="0"/>
          <c:order val="1"/>
          <c:tx>
            <c:v>2018-2019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Ocurrencia!$W$279:$W$291</c:f>
              <c:numCache/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11852"/>
        <c:crosses val="autoZero"/>
        <c:auto val="0"/>
        <c:lblOffset val="100"/>
        <c:tickLblSkip val="1"/>
        <c:noMultiLvlLbl val="0"/>
      </c:catAx>
      <c:valAx>
        <c:axId val="2811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6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353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1"/>
          <c:y val="0.9055"/>
          <c:w val="0.3122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5</xdr:row>
      <xdr:rowOff>38100</xdr:rowOff>
    </xdr:from>
    <xdr:to>
      <xdr:col>25</xdr:col>
      <xdr:colOff>0</xdr:colOff>
      <xdr:row>21</xdr:row>
      <xdr:rowOff>76200</xdr:rowOff>
    </xdr:to>
    <xdr:graphicFrame>
      <xdr:nvGraphicFramePr>
        <xdr:cNvPr id="1" name="Gráfico 4"/>
        <xdr:cNvGraphicFramePr/>
      </xdr:nvGraphicFramePr>
      <xdr:xfrm>
        <a:off x="19392900" y="8858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91</xdr:row>
      <xdr:rowOff>114300</xdr:rowOff>
    </xdr:from>
    <xdr:to>
      <xdr:col>25</xdr:col>
      <xdr:colOff>0</xdr:colOff>
      <xdr:row>107</xdr:row>
      <xdr:rowOff>123825</xdr:rowOff>
    </xdr:to>
    <xdr:graphicFrame>
      <xdr:nvGraphicFramePr>
        <xdr:cNvPr id="2" name="Gráfico 5"/>
        <xdr:cNvGraphicFramePr/>
      </xdr:nvGraphicFramePr>
      <xdr:xfrm>
        <a:off x="19392900" y="1641157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170</xdr:row>
      <xdr:rowOff>19050</xdr:rowOff>
    </xdr:from>
    <xdr:to>
      <xdr:col>25</xdr:col>
      <xdr:colOff>0</xdr:colOff>
      <xdr:row>186</xdr:row>
      <xdr:rowOff>38100</xdr:rowOff>
    </xdr:to>
    <xdr:graphicFrame>
      <xdr:nvGraphicFramePr>
        <xdr:cNvPr id="3" name="Gráfico 6"/>
        <xdr:cNvGraphicFramePr/>
      </xdr:nvGraphicFramePr>
      <xdr:xfrm>
        <a:off x="19392900" y="30146625"/>
        <a:ext cx="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64</xdr:row>
      <xdr:rowOff>95250</xdr:rowOff>
    </xdr:from>
    <xdr:to>
      <xdr:col>14</xdr:col>
      <xdr:colOff>228600</xdr:colOff>
      <xdr:row>83</xdr:row>
      <xdr:rowOff>114300</xdr:rowOff>
    </xdr:to>
    <xdr:graphicFrame>
      <xdr:nvGraphicFramePr>
        <xdr:cNvPr id="4" name="Gráfico 7"/>
        <xdr:cNvGraphicFramePr/>
      </xdr:nvGraphicFramePr>
      <xdr:xfrm>
        <a:off x="2771775" y="11687175"/>
        <a:ext cx="8124825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342900</xdr:colOff>
      <xdr:row>144</xdr:row>
      <xdr:rowOff>152400</xdr:rowOff>
    </xdr:from>
    <xdr:to>
      <xdr:col>16</xdr:col>
      <xdr:colOff>180975</xdr:colOff>
      <xdr:row>164</xdr:row>
      <xdr:rowOff>66675</xdr:rowOff>
    </xdr:to>
    <xdr:graphicFrame>
      <xdr:nvGraphicFramePr>
        <xdr:cNvPr id="5" name="Gráfico 10"/>
        <xdr:cNvGraphicFramePr/>
      </xdr:nvGraphicFramePr>
      <xdr:xfrm>
        <a:off x="3800475" y="25793700"/>
        <a:ext cx="85153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238125</xdr:colOff>
      <xdr:row>222</xdr:row>
      <xdr:rowOff>152400</xdr:rowOff>
    </xdr:from>
    <xdr:to>
      <xdr:col>16</xdr:col>
      <xdr:colOff>228600</xdr:colOff>
      <xdr:row>240</xdr:row>
      <xdr:rowOff>180975</xdr:rowOff>
    </xdr:to>
    <xdr:graphicFrame>
      <xdr:nvGraphicFramePr>
        <xdr:cNvPr id="6" name="Gráfico 17"/>
        <xdr:cNvGraphicFramePr/>
      </xdr:nvGraphicFramePr>
      <xdr:xfrm>
        <a:off x="4486275" y="39462075"/>
        <a:ext cx="787717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64</xdr:row>
      <xdr:rowOff>76200</xdr:rowOff>
    </xdr:from>
    <xdr:to>
      <xdr:col>14</xdr:col>
      <xdr:colOff>142875</xdr:colOff>
      <xdr:row>79</xdr:row>
      <xdr:rowOff>85725</xdr:rowOff>
    </xdr:to>
    <xdr:graphicFrame>
      <xdr:nvGraphicFramePr>
        <xdr:cNvPr id="1" name="Gráfico 1"/>
        <xdr:cNvGraphicFramePr/>
      </xdr:nvGraphicFramePr>
      <xdr:xfrm>
        <a:off x="1076325" y="12258675"/>
        <a:ext cx="6696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165</xdr:row>
      <xdr:rowOff>161925</xdr:rowOff>
    </xdr:from>
    <xdr:to>
      <xdr:col>14</xdr:col>
      <xdr:colOff>228600</xdr:colOff>
      <xdr:row>182</xdr:row>
      <xdr:rowOff>0</xdr:rowOff>
    </xdr:to>
    <xdr:graphicFrame>
      <xdr:nvGraphicFramePr>
        <xdr:cNvPr id="2" name="Gráfico 3"/>
        <xdr:cNvGraphicFramePr/>
      </xdr:nvGraphicFramePr>
      <xdr:xfrm>
        <a:off x="1133475" y="31727775"/>
        <a:ext cx="67246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268</xdr:row>
      <xdr:rowOff>114300</xdr:rowOff>
    </xdr:from>
    <xdr:to>
      <xdr:col>15</xdr:col>
      <xdr:colOff>104775</xdr:colOff>
      <xdr:row>290</xdr:row>
      <xdr:rowOff>28575</xdr:rowOff>
    </xdr:to>
    <xdr:graphicFrame>
      <xdr:nvGraphicFramePr>
        <xdr:cNvPr id="3" name="Gráfico 4"/>
        <xdr:cNvGraphicFramePr/>
      </xdr:nvGraphicFramePr>
      <xdr:xfrm>
        <a:off x="1914525" y="51415950"/>
        <a:ext cx="64008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80</xdr:row>
      <xdr:rowOff>123825</xdr:rowOff>
    </xdr:from>
    <xdr:to>
      <xdr:col>14</xdr:col>
      <xdr:colOff>152400</xdr:colOff>
      <xdr:row>96</xdr:row>
      <xdr:rowOff>114300</xdr:rowOff>
    </xdr:to>
    <xdr:graphicFrame>
      <xdr:nvGraphicFramePr>
        <xdr:cNvPr id="4" name="Gráfico 7"/>
        <xdr:cNvGraphicFramePr/>
      </xdr:nvGraphicFramePr>
      <xdr:xfrm>
        <a:off x="1076325" y="15544800"/>
        <a:ext cx="670560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184</xdr:row>
      <xdr:rowOff>9525</xdr:rowOff>
    </xdr:from>
    <xdr:to>
      <xdr:col>14</xdr:col>
      <xdr:colOff>152400</xdr:colOff>
      <xdr:row>201</xdr:row>
      <xdr:rowOff>66675</xdr:rowOff>
    </xdr:to>
    <xdr:graphicFrame>
      <xdr:nvGraphicFramePr>
        <xdr:cNvPr id="5" name="Gráfico 8"/>
        <xdr:cNvGraphicFramePr/>
      </xdr:nvGraphicFramePr>
      <xdr:xfrm>
        <a:off x="1066800" y="35385375"/>
        <a:ext cx="6715125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142875</xdr:colOff>
      <xdr:row>291</xdr:row>
      <xdr:rowOff>104775</xdr:rowOff>
    </xdr:from>
    <xdr:to>
      <xdr:col>15</xdr:col>
      <xdr:colOff>66675</xdr:colOff>
      <xdr:row>311</xdr:row>
      <xdr:rowOff>9525</xdr:rowOff>
    </xdr:to>
    <xdr:graphicFrame>
      <xdr:nvGraphicFramePr>
        <xdr:cNvPr id="6" name="Gráfico 8"/>
        <xdr:cNvGraphicFramePr/>
      </xdr:nvGraphicFramePr>
      <xdr:xfrm>
        <a:off x="1876425" y="55378350"/>
        <a:ext cx="64008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68</xdr:row>
      <xdr:rowOff>104775</xdr:rowOff>
    </xdr:from>
    <xdr:to>
      <xdr:col>10</xdr:col>
      <xdr:colOff>142875</xdr:colOff>
      <xdr:row>85</xdr:row>
      <xdr:rowOff>104775</xdr:rowOff>
    </xdr:to>
    <xdr:graphicFrame>
      <xdr:nvGraphicFramePr>
        <xdr:cNvPr id="1" name="Gráfico 1"/>
        <xdr:cNvGraphicFramePr/>
      </xdr:nvGraphicFramePr>
      <xdr:xfrm>
        <a:off x="2286000" y="12392025"/>
        <a:ext cx="69342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170</xdr:row>
      <xdr:rowOff>38100</xdr:rowOff>
    </xdr:from>
    <xdr:to>
      <xdr:col>10</xdr:col>
      <xdr:colOff>790575</xdr:colOff>
      <xdr:row>188</xdr:row>
      <xdr:rowOff>19050</xdr:rowOff>
    </xdr:to>
    <xdr:graphicFrame>
      <xdr:nvGraphicFramePr>
        <xdr:cNvPr id="2" name="Gráfico 2"/>
        <xdr:cNvGraphicFramePr/>
      </xdr:nvGraphicFramePr>
      <xdr:xfrm>
        <a:off x="2095500" y="30651450"/>
        <a:ext cx="77724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409575</xdr:colOff>
      <xdr:row>271</xdr:row>
      <xdr:rowOff>104775</xdr:rowOff>
    </xdr:from>
    <xdr:to>
      <xdr:col>10</xdr:col>
      <xdr:colOff>219075</xdr:colOff>
      <xdr:row>289</xdr:row>
      <xdr:rowOff>114300</xdr:rowOff>
    </xdr:to>
    <xdr:graphicFrame>
      <xdr:nvGraphicFramePr>
        <xdr:cNvPr id="3" name="Gráfico 3"/>
        <xdr:cNvGraphicFramePr/>
      </xdr:nvGraphicFramePr>
      <xdr:xfrm>
        <a:off x="1695450" y="48710850"/>
        <a:ext cx="76009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352425</xdr:colOff>
      <xdr:row>68</xdr:row>
      <xdr:rowOff>0</xdr:rowOff>
    </xdr:from>
    <xdr:to>
      <xdr:col>17</xdr:col>
      <xdr:colOff>1085850</xdr:colOff>
      <xdr:row>85</xdr:row>
      <xdr:rowOff>66675</xdr:rowOff>
    </xdr:to>
    <xdr:graphicFrame>
      <xdr:nvGraphicFramePr>
        <xdr:cNvPr id="4" name="Gráfico 4"/>
        <xdr:cNvGraphicFramePr/>
      </xdr:nvGraphicFramePr>
      <xdr:xfrm>
        <a:off x="10420350" y="12287250"/>
        <a:ext cx="66484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923925</xdr:colOff>
      <xdr:row>170</xdr:row>
      <xdr:rowOff>57150</xdr:rowOff>
    </xdr:from>
    <xdr:to>
      <xdr:col>18</xdr:col>
      <xdr:colOff>57150</xdr:colOff>
      <xdr:row>188</xdr:row>
      <xdr:rowOff>0</xdr:rowOff>
    </xdr:to>
    <xdr:graphicFrame>
      <xdr:nvGraphicFramePr>
        <xdr:cNvPr id="5" name="Gráfico 5"/>
        <xdr:cNvGraphicFramePr/>
      </xdr:nvGraphicFramePr>
      <xdr:xfrm>
        <a:off x="10001250" y="30670500"/>
        <a:ext cx="71342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914400</xdr:colOff>
      <xdr:row>271</xdr:row>
      <xdr:rowOff>95250</xdr:rowOff>
    </xdr:from>
    <xdr:to>
      <xdr:col>17</xdr:col>
      <xdr:colOff>962025</xdr:colOff>
      <xdr:row>289</xdr:row>
      <xdr:rowOff>95250</xdr:rowOff>
    </xdr:to>
    <xdr:graphicFrame>
      <xdr:nvGraphicFramePr>
        <xdr:cNvPr id="6" name="Gráfico 5"/>
        <xdr:cNvGraphicFramePr/>
      </xdr:nvGraphicFramePr>
      <xdr:xfrm>
        <a:off x="9991725" y="48701325"/>
        <a:ext cx="69532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1"/>
  <sheetViews>
    <sheetView showGridLines="0" tabSelected="1" zoomScale="75" zoomScaleNormal="75" zoomScalePageLayoutView="0" workbookViewId="0" topLeftCell="A1">
      <selection activeCell="D1" sqref="D1"/>
    </sheetView>
  </sheetViews>
  <sheetFormatPr defaultColWidth="11.421875" defaultRowHeight="12.75"/>
  <cols>
    <col min="1" max="1" width="15.140625" style="0" customWidth="1"/>
    <col min="2" max="2" width="8.421875" style="0" customWidth="1"/>
    <col min="3" max="3" width="10.28125" style="0" customWidth="1"/>
    <col min="4" max="4" width="8.421875" style="0" customWidth="1"/>
    <col min="5" max="5" width="9.57421875" style="0" bestFit="1" customWidth="1"/>
    <col min="6" max="6" width="11.8515625" style="0" customWidth="1"/>
    <col min="7" max="7" width="11.57421875" style="0" customWidth="1"/>
    <col min="8" max="8" width="12.7109375" style="0" bestFit="1" customWidth="1"/>
    <col min="9" max="9" width="14.7109375" style="0" customWidth="1"/>
    <col min="10" max="11" width="12.28125" style="0" customWidth="1"/>
    <col min="12" max="12" width="11.8515625" style="0" customWidth="1"/>
    <col min="13" max="13" width="10.421875" style="0" bestFit="1" customWidth="1"/>
    <col min="14" max="14" width="10.421875" style="0" customWidth="1"/>
    <col min="15" max="15" width="10.8515625" style="0" bestFit="1" customWidth="1"/>
    <col min="16" max="16" width="11.140625" style="0" bestFit="1" customWidth="1"/>
    <col min="17" max="17" width="12.57421875" style="0" bestFit="1" customWidth="1"/>
    <col min="18" max="18" width="12.8515625" style="0" customWidth="1"/>
    <col min="19" max="19" width="13.140625" style="0" customWidth="1"/>
    <col min="20" max="20" width="12.00390625" style="0" customWidth="1"/>
    <col min="21" max="21" width="13.00390625" style="0" customWidth="1"/>
    <col min="22" max="22" width="12.7109375" style="0" customWidth="1"/>
    <col min="23" max="23" width="10.8515625" style="0" customWidth="1"/>
    <col min="24" max="24" width="12.00390625" style="0" customWidth="1"/>
    <col min="25" max="25" width="9.7109375" style="0" customWidth="1"/>
  </cols>
  <sheetData>
    <row r="1" spans="1:4" ht="12.75">
      <c r="A1" s="49" t="s">
        <v>45</v>
      </c>
      <c r="B1" s="49"/>
      <c r="C1" s="49"/>
      <c r="D1" s="49"/>
    </row>
    <row r="2" spans="1:4" ht="12.75">
      <c r="A2" s="49" t="s">
        <v>90</v>
      </c>
      <c r="B2" s="49"/>
      <c r="C2" s="49"/>
      <c r="D2" s="49"/>
    </row>
    <row r="3" spans="1:4" ht="12.75">
      <c r="A3" s="190" t="s">
        <v>104</v>
      </c>
      <c r="B3" s="190"/>
      <c r="C3" s="190"/>
      <c r="D3" s="190"/>
    </row>
    <row r="5" spans="1:25" ht="15.75">
      <c r="A5" s="303" t="s">
        <v>67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Y5" s="35"/>
    </row>
    <row r="6" spans="1:18" ht="15.75">
      <c r="A6" s="310" t="s">
        <v>105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</row>
    <row r="7" spans="21:25" ht="12.75">
      <c r="U7" s="35"/>
      <c r="V7" s="35"/>
      <c r="W7" s="35"/>
      <c r="X7" s="35"/>
      <c r="Y7" s="35"/>
    </row>
    <row r="8" spans="1:25" ht="15">
      <c r="A8" s="299" t="s">
        <v>78</v>
      </c>
      <c r="B8" s="304" t="s">
        <v>83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6"/>
      <c r="R8" s="301" t="s">
        <v>1</v>
      </c>
      <c r="Y8" s="35"/>
    </row>
    <row r="9" spans="1:25" ht="15">
      <c r="A9" s="300"/>
      <c r="B9" s="204" t="s">
        <v>94</v>
      </c>
      <c r="C9" s="204" t="s">
        <v>95</v>
      </c>
      <c r="D9" s="204" t="s">
        <v>96</v>
      </c>
      <c r="E9" s="61" t="s">
        <v>2</v>
      </c>
      <c r="F9" s="61" t="s">
        <v>3</v>
      </c>
      <c r="G9" s="61" t="s">
        <v>4</v>
      </c>
      <c r="H9" s="61" t="s">
        <v>5</v>
      </c>
      <c r="I9" s="61" t="s">
        <v>6</v>
      </c>
      <c r="J9" s="61" t="s">
        <v>7</v>
      </c>
      <c r="K9" s="61" t="s">
        <v>108</v>
      </c>
      <c r="L9" s="61" t="s">
        <v>8</v>
      </c>
      <c r="M9" s="61" t="s">
        <v>9</v>
      </c>
      <c r="N9" s="61" t="s">
        <v>46</v>
      </c>
      <c r="O9" s="61" t="s">
        <v>10</v>
      </c>
      <c r="P9" s="61" t="s">
        <v>11</v>
      </c>
      <c r="Q9" s="61" t="s">
        <v>12</v>
      </c>
      <c r="R9" s="302"/>
      <c r="Y9" s="35"/>
    </row>
    <row r="10" spans="1:25" ht="12.75">
      <c r="A10" s="98" t="s">
        <v>13</v>
      </c>
      <c r="B10" s="98"/>
      <c r="C10" s="98"/>
      <c r="D10" s="98"/>
      <c r="E10" s="24">
        <v>0</v>
      </c>
      <c r="F10" s="24">
        <f>+Daño!F10/Ocurrencia!F10</f>
        <v>4.774193548387097</v>
      </c>
      <c r="G10" s="24">
        <f>+Daño!G10/Ocurrencia!G10</f>
        <v>53.781931464174455</v>
      </c>
      <c r="H10" s="24">
        <f>+Daño!H10/Ocurrencia!H10</f>
        <v>3.9294871794871793</v>
      </c>
      <c r="I10" s="24">
        <f>+Daño!I10/Ocurrencia!I10</f>
        <v>15.945098039215686</v>
      </c>
      <c r="J10" s="24">
        <f>+Daño!J10/Ocurrencia!J10</f>
        <v>3.7701492537313435</v>
      </c>
      <c r="K10" s="24"/>
      <c r="L10" s="24">
        <f>+Daño!L10/Ocurrencia!L10</f>
        <v>3.596264367816092</v>
      </c>
      <c r="M10" s="24">
        <f>+Daño!M10/Ocurrencia!M10</f>
        <v>4.072916666666667</v>
      </c>
      <c r="N10" s="24">
        <v>0</v>
      </c>
      <c r="O10" s="24">
        <f>+Daño!O10/Ocurrencia!O10</f>
        <v>13</v>
      </c>
      <c r="P10" s="24">
        <f>+Daño!P10/Ocurrencia!P10</f>
        <v>0.6666666666666666</v>
      </c>
      <c r="Q10" s="24">
        <v>0</v>
      </c>
      <c r="R10" s="24">
        <f>+Daño!R10/Ocurrencia!R10</f>
        <v>13.859612362493452</v>
      </c>
      <c r="S10" s="4"/>
      <c r="T10" s="1"/>
      <c r="Y10" s="35"/>
    </row>
    <row r="11" spans="1:25" ht="12.75">
      <c r="A11" s="99" t="s">
        <v>14</v>
      </c>
      <c r="B11" s="99"/>
      <c r="C11" s="99"/>
      <c r="D11" s="99"/>
      <c r="E11" s="16">
        <v>0</v>
      </c>
      <c r="F11" s="16">
        <f>+Daño!F11/Ocurrencia!F11</f>
        <v>2.6875</v>
      </c>
      <c r="G11" s="16">
        <f>+Daño!G11/Ocurrencia!G11</f>
        <v>2.461377870563674</v>
      </c>
      <c r="H11" s="16">
        <f>+Daño!H11/Ocurrencia!H11</f>
        <v>5.679180887372014</v>
      </c>
      <c r="I11" s="16">
        <f>+Daño!I11/Ocurrencia!I11</f>
        <v>12.191666666666666</v>
      </c>
      <c r="J11" s="16">
        <f>+Daño!J11/Ocurrencia!J11</f>
        <v>16.30617283950617</v>
      </c>
      <c r="K11" s="16"/>
      <c r="L11" s="16">
        <f>+Daño!L11/Ocurrencia!L11</f>
        <v>6.221617946974847</v>
      </c>
      <c r="M11" s="16">
        <f>+Daño!M11/Ocurrencia!M11</f>
        <v>19.190283400809715</v>
      </c>
      <c r="N11" s="16">
        <v>0</v>
      </c>
      <c r="O11" s="16">
        <f>+Daño!O11/Ocurrencia!O11</f>
        <v>12.541353383458647</v>
      </c>
      <c r="P11" s="16">
        <f>+Daño!P11/Ocurrencia!P11</f>
        <v>13.064935064935066</v>
      </c>
      <c r="Q11" s="16">
        <f>+Daño!Q11/Ocurrencia!Q11</f>
        <v>51.63157894736842</v>
      </c>
      <c r="R11" s="16">
        <f>+Daño!R11/Ocurrencia!R11</f>
        <v>8.864792899408284</v>
      </c>
      <c r="S11" s="4"/>
      <c r="T11" s="1"/>
      <c r="Y11" s="35"/>
    </row>
    <row r="12" spans="1:25" ht="12.75">
      <c r="A12" s="99" t="s">
        <v>15</v>
      </c>
      <c r="B12" s="99"/>
      <c r="C12" s="99"/>
      <c r="D12" s="99"/>
      <c r="E12" s="16">
        <v>0</v>
      </c>
      <c r="F12" s="16">
        <f>+Daño!F12/Ocurrencia!F12</f>
        <v>22.3</v>
      </c>
      <c r="G12" s="16">
        <f>+Daño!G12/Ocurrencia!G12</f>
        <v>2.6313432835820896</v>
      </c>
      <c r="H12" s="16">
        <f>+Daño!H12/Ocurrencia!H12</f>
        <v>8.749063670411985</v>
      </c>
      <c r="I12" s="16">
        <f>+Daño!I12/Ocurrencia!I12</f>
        <v>2.8647686832740216</v>
      </c>
      <c r="J12" s="16">
        <f>+Daño!J12/Ocurrencia!J12</f>
        <v>3.8293460925039873</v>
      </c>
      <c r="K12" s="16"/>
      <c r="L12" s="16">
        <f>+Daño!L12/Ocurrencia!L12</f>
        <v>6.326462765957447</v>
      </c>
      <c r="M12" s="16">
        <f>+Daño!M12/Ocurrencia!M12</f>
        <v>97.01277955271566</v>
      </c>
      <c r="N12" s="16">
        <v>0</v>
      </c>
      <c r="O12" s="16">
        <f>+Daño!O12/Ocurrencia!O12</f>
        <v>27.53014789533561</v>
      </c>
      <c r="P12" s="16">
        <f>+Daño!P12/Ocurrencia!P12</f>
        <v>5.544776119402985</v>
      </c>
      <c r="Q12" s="16">
        <f>+Daño!Q12/Ocurrencia!Q12</f>
        <v>117.12121212121212</v>
      </c>
      <c r="R12" s="16">
        <f>+Daño!R12/Ocurrencia!R12</f>
        <v>16.154090716405257</v>
      </c>
      <c r="S12" s="4"/>
      <c r="T12" s="1"/>
      <c r="Y12" s="35"/>
    </row>
    <row r="13" spans="1:25" ht="12.75">
      <c r="A13" s="99" t="s">
        <v>16</v>
      </c>
      <c r="B13" s="99"/>
      <c r="C13" s="99"/>
      <c r="D13" s="99"/>
      <c r="E13" s="16">
        <v>0</v>
      </c>
      <c r="F13" s="16">
        <f>+Daño!F13/Ocurrencia!F13</f>
        <v>3.6097560975609757</v>
      </c>
      <c r="G13" s="16">
        <f>+Daño!G13/Ocurrencia!G13</f>
        <v>2.4663726571113562</v>
      </c>
      <c r="H13" s="16">
        <f>+Daño!H13/Ocurrencia!H13</f>
        <v>8.40566037735849</v>
      </c>
      <c r="I13" s="16">
        <f>+Daño!I13/Ocurrencia!I13</f>
        <v>29.83490566037736</v>
      </c>
      <c r="J13" s="16">
        <f>+Daño!J13/Ocurrencia!J13</f>
        <v>13.107011070110701</v>
      </c>
      <c r="K13" s="16"/>
      <c r="L13" s="16">
        <f>+Daño!L13/Ocurrencia!L13</f>
        <v>6.826347305389222</v>
      </c>
      <c r="M13" s="16">
        <f>+Daño!M13/Ocurrencia!M13</f>
        <v>11.865168539325843</v>
      </c>
      <c r="N13" s="16">
        <v>0</v>
      </c>
      <c r="O13" s="16">
        <f>+Daño!O13/Ocurrencia!O13</f>
        <v>3.68641975308642</v>
      </c>
      <c r="P13" s="16">
        <f>+Daño!P13/Ocurrencia!P13</f>
        <v>3.328767123287671</v>
      </c>
      <c r="Q13" s="16">
        <f>+Daño!Q13/Ocurrencia!Q13</f>
        <v>8.3</v>
      </c>
      <c r="R13" s="16">
        <f>+Daño!R13/Ocurrencia!R13</f>
        <v>7.569701041316762</v>
      </c>
      <c r="S13" s="4"/>
      <c r="T13" s="1"/>
      <c r="Y13" s="35"/>
    </row>
    <row r="14" spans="1:25" ht="12.75">
      <c r="A14" s="99" t="s">
        <v>17</v>
      </c>
      <c r="B14" s="99"/>
      <c r="C14" s="99"/>
      <c r="D14" s="99"/>
      <c r="E14" s="16">
        <f>+Daño!E14/Ocurrencia!E14</f>
        <v>0.4117647058823529</v>
      </c>
      <c r="F14" s="16">
        <f>+Daño!F14/Ocurrencia!F14</f>
        <v>4.03125</v>
      </c>
      <c r="G14" s="16">
        <f>+Daño!G14/Ocurrencia!G14</f>
        <v>6.315563198624248</v>
      </c>
      <c r="H14" s="16">
        <f>+Daño!H14/Ocurrencia!H14</f>
        <v>5.981012658227848</v>
      </c>
      <c r="I14" s="16">
        <f>+Daño!I14/Ocurrencia!I14</f>
        <v>12.92962962962963</v>
      </c>
      <c r="J14" s="16">
        <f>+Daño!J14/Ocurrencia!J14</f>
        <v>18.870445344129553</v>
      </c>
      <c r="K14" s="16"/>
      <c r="L14" s="16">
        <f>+Daño!L14/Ocurrencia!L14</f>
        <v>4.508247422680412</v>
      </c>
      <c r="M14" s="16">
        <f>+Daño!M14/Ocurrencia!M14</f>
        <v>3.3812636165577343</v>
      </c>
      <c r="N14" s="16">
        <v>0</v>
      </c>
      <c r="O14" s="16">
        <f>+Daño!O14/Ocurrencia!O14</f>
        <v>2.152892561983471</v>
      </c>
      <c r="P14" s="16">
        <f>+Daño!P14/Ocurrencia!P14</f>
        <v>89.45714285714286</v>
      </c>
      <c r="Q14" s="16">
        <f>+Daño!Q14/Ocurrencia!Q14</f>
        <v>32.63636363636363</v>
      </c>
      <c r="R14" s="16">
        <f>+Daño!R14/Ocurrencia!R14</f>
        <v>7.637836549916607</v>
      </c>
      <c r="S14" s="4"/>
      <c r="T14" s="1"/>
      <c r="Y14" s="35"/>
    </row>
    <row r="15" spans="1:25" ht="12.75">
      <c r="A15" s="99" t="s">
        <v>18</v>
      </c>
      <c r="B15" s="99"/>
      <c r="C15" s="99"/>
      <c r="D15" s="99"/>
      <c r="E15" s="16">
        <f>+Daño!E15/Ocurrencia!E15</f>
        <v>0.25</v>
      </c>
      <c r="F15" s="16">
        <f>+Daño!F15/Ocurrencia!F15</f>
        <v>13.727272727272727</v>
      </c>
      <c r="G15" s="16">
        <f>+Daño!G15/Ocurrencia!G15</f>
        <v>6.785115303983228</v>
      </c>
      <c r="H15" s="16">
        <f>+Daño!H15/Ocurrencia!H15</f>
        <v>10.449771689497718</v>
      </c>
      <c r="I15" s="16">
        <f>+Daño!I15/Ocurrencia!I15</f>
        <v>4.709923664122138</v>
      </c>
      <c r="J15" s="16">
        <f>+Daño!J15/Ocurrencia!J15</f>
        <v>5.495702005730659</v>
      </c>
      <c r="K15" s="16"/>
      <c r="L15" s="16">
        <f>+Daño!L15/Ocurrencia!L15</f>
        <v>3.5458104933437746</v>
      </c>
      <c r="M15" s="16">
        <f>+Daño!M15/Ocurrencia!M15</f>
        <v>4.474452554744525</v>
      </c>
      <c r="N15" s="16">
        <v>0</v>
      </c>
      <c r="O15" s="16">
        <f>+Daño!O15/Ocurrencia!O15</f>
        <v>3.7390243902439027</v>
      </c>
      <c r="P15" s="16">
        <f>+Daño!P15/Ocurrencia!P15</f>
        <v>1.6627906976744187</v>
      </c>
      <c r="Q15" s="16">
        <f>+Daño!Q15/Ocurrencia!Q15</f>
        <v>104.03571428571429</v>
      </c>
      <c r="R15" s="16">
        <f>+Daño!R15/Ocurrencia!R15</f>
        <v>5.938495575221239</v>
      </c>
      <c r="S15" s="4"/>
      <c r="T15" s="1"/>
      <c r="Y15" s="35"/>
    </row>
    <row r="16" spans="1:25" ht="12.75">
      <c r="A16" s="99" t="s">
        <v>19</v>
      </c>
      <c r="B16" s="99"/>
      <c r="C16" s="99"/>
      <c r="D16" s="99"/>
      <c r="E16" s="16">
        <f>+Daño!E16/Ocurrencia!E16</f>
        <v>1.6176470588235294</v>
      </c>
      <c r="F16" s="16">
        <f>+Daño!F16/Ocurrencia!F16</f>
        <v>117.54545454545455</v>
      </c>
      <c r="G16" s="16">
        <f>+Daño!G16/Ocurrencia!G16</f>
        <v>6.258465011286682</v>
      </c>
      <c r="H16" s="16">
        <f>+Daño!H16/Ocurrencia!H16</f>
        <v>7.139601139601139</v>
      </c>
      <c r="I16" s="16">
        <f>+Daño!I16/Ocurrencia!I16</f>
        <v>4.0095846645367414</v>
      </c>
      <c r="J16" s="16">
        <f>+Daño!J16/Ocurrencia!J16</f>
        <v>14.275482093663912</v>
      </c>
      <c r="K16" s="16"/>
      <c r="L16" s="16">
        <f>+Daño!L16/Ocurrencia!L16</f>
        <v>4.362532523850824</v>
      </c>
      <c r="M16" s="16">
        <f>+Daño!M16/Ocurrencia!M16</f>
        <v>8.242481203007518</v>
      </c>
      <c r="N16" s="16">
        <v>0</v>
      </c>
      <c r="O16" s="16">
        <f>+Daño!O16/Ocurrencia!O16</f>
        <v>23.74436090225564</v>
      </c>
      <c r="P16" s="16">
        <f>+Daño!P16/Ocurrencia!P16</f>
        <v>5.329545454545454</v>
      </c>
      <c r="Q16" s="16">
        <f>+Daño!Q16/Ocurrencia!Q16</f>
        <v>18.291666666666668</v>
      </c>
      <c r="R16" s="16">
        <f>+Daño!R16/Ocurrencia!R16</f>
        <v>9.566708490171477</v>
      </c>
      <c r="S16" s="4"/>
      <c r="T16" s="1"/>
      <c r="Y16" s="35"/>
    </row>
    <row r="17" spans="1:25" ht="12.75">
      <c r="A17" s="99" t="s">
        <v>20</v>
      </c>
      <c r="B17" s="99"/>
      <c r="C17" s="99"/>
      <c r="D17" s="99"/>
      <c r="E17" s="16">
        <f>+Daño!E17/Ocurrencia!E17</f>
        <v>1.375</v>
      </c>
      <c r="F17" s="16">
        <f>+Daño!F17/Ocurrencia!F17</f>
        <v>41</v>
      </c>
      <c r="G17" s="16">
        <f>+Daño!G17/Ocurrencia!G17</f>
        <v>32.91006423982869</v>
      </c>
      <c r="H17" s="16">
        <f>+Daño!H17/Ocurrencia!H17</f>
        <v>9.586764705882352</v>
      </c>
      <c r="I17" s="16">
        <f>+Daño!I17/Ocurrencia!I17</f>
        <v>12.19112627986348</v>
      </c>
      <c r="J17" s="16">
        <f>+Daño!J17/Ocurrencia!J17</f>
        <v>11.55256064690027</v>
      </c>
      <c r="K17" s="16"/>
      <c r="L17" s="16">
        <f>+Daño!L17/Ocurrencia!L17</f>
        <v>3.7669467787114845</v>
      </c>
      <c r="M17" s="16">
        <f>+Daño!M17/Ocurrencia!M17</f>
        <v>2.683344305464121</v>
      </c>
      <c r="N17" s="16">
        <v>0</v>
      </c>
      <c r="O17" s="16">
        <f>+Daño!O17/Ocurrencia!O17</f>
        <v>11.913385826771654</v>
      </c>
      <c r="P17" s="16">
        <f>+Daño!P17/Ocurrencia!P17</f>
        <v>189.3170731707317</v>
      </c>
      <c r="Q17" s="16">
        <f>+Daño!Q17/Ocurrencia!Q17</f>
        <v>23.466666666666665</v>
      </c>
      <c r="R17" s="16">
        <f>+Daño!R17/Ocurrencia!R17</f>
        <v>12.826455534229046</v>
      </c>
      <c r="S17" s="6"/>
      <c r="T17" s="1"/>
      <c r="Y17" s="35"/>
    </row>
    <row r="18" spans="1:25" ht="12.75">
      <c r="A18" s="99" t="s">
        <v>21</v>
      </c>
      <c r="B18" s="99"/>
      <c r="C18" s="99"/>
      <c r="D18" s="99"/>
      <c r="E18" s="16">
        <f>+Daño!E18/Ocurrencia!E18</f>
        <v>3.0576923076923075</v>
      </c>
      <c r="F18" s="16">
        <f>+Daño!F18/Ocurrencia!F18</f>
        <v>29.977536231884056</v>
      </c>
      <c r="G18" s="16">
        <f>+Daño!G18/Ocurrencia!G18</f>
        <v>7.518321119253831</v>
      </c>
      <c r="H18" s="16">
        <f>+Daño!H18/Ocurrencia!H18</f>
        <v>5.499909638554217</v>
      </c>
      <c r="I18" s="16">
        <f>+Daño!I18/Ocurrencia!I18</f>
        <v>4.0052</v>
      </c>
      <c r="J18" s="16">
        <f>+Daño!J18/Ocurrencia!J18</f>
        <v>17.533601398601398</v>
      </c>
      <c r="K18" s="16"/>
      <c r="L18" s="16">
        <f>+Daño!L18/Ocurrencia!L18</f>
        <v>2.7890639269406394</v>
      </c>
      <c r="M18" s="16">
        <f>+Daño!M18/Ocurrencia!M18</f>
        <v>3.4560956175298805</v>
      </c>
      <c r="N18" s="16">
        <f>+Daño!N18/Ocurrencia!N18</f>
        <v>3.3576704545454548</v>
      </c>
      <c r="O18" s="16">
        <f>+Daño!O18/Ocurrencia!O18</f>
        <v>2.4241767068273092</v>
      </c>
      <c r="P18" s="16">
        <f>+Daño!P18/Ocurrencia!P18</f>
        <v>3.3680851063829786</v>
      </c>
      <c r="Q18" s="16">
        <f>+Daño!Q18/Ocurrencia!Q18</f>
        <v>525.5048484848485</v>
      </c>
      <c r="R18" s="16">
        <f>+Daño!R18/Ocurrencia!R18</f>
        <v>9.108194524219797</v>
      </c>
      <c r="S18" s="7"/>
      <c r="T18" s="1"/>
      <c r="Y18" s="35"/>
    </row>
    <row r="19" spans="1:25" ht="12.75">
      <c r="A19" s="99" t="s">
        <v>22</v>
      </c>
      <c r="B19" s="99"/>
      <c r="C19" s="99"/>
      <c r="D19" s="99"/>
      <c r="E19" s="16">
        <f>+Daño!E19/Ocurrencia!E19</f>
        <v>4.205555555555556</v>
      </c>
      <c r="F19" s="16">
        <f>+Daño!F19/Ocurrencia!F19</f>
        <v>5.9018749999999995</v>
      </c>
      <c r="G19" s="16">
        <f>+Daño!G19/Ocurrencia!G19</f>
        <v>11.664343891402716</v>
      </c>
      <c r="H19" s="16">
        <f>+Daño!H19/Ocurrencia!H19</f>
        <v>11.518399390243902</v>
      </c>
      <c r="I19" s="16">
        <f>+Daño!I19/Ocurrencia!I19</f>
        <v>54.61313008130081</v>
      </c>
      <c r="J19" s="16">
        <f>+Daño!J19/Ocurrencia!J19</f>
        <v>7.291927710843374</v>
      </c>
      <c r="K19" s="16"/>
      <c r="L19" s="16">
        <f>+Daño!L19/Ocurrencia!L19</f>
        <v>9.29258006042296</v>
      </c>
      <c r="M19" s="16">
        <f>+Daño!M19/Ocurrencia!M19</f>
        <v>12.8373197492163</v>
      </c>
      <c r="N19" s="16">
        <f>+Daño!N19/Ocurrencia!N19</f>
        <v>2.81025</v>
      </c>
      <c r="O19" s="16">
        <f>+Daño!O19/Ocurrencia!O19</f>
        <v>2.3286715867158674</v>
      </c>
      <c r="P19" s="16">
        <f>+Daño!P19/Ocurrencia!P19</f>
        <v>45.73809523809524</v>
      </c>
      <c r="Q19" s="16">
        <f>+Daño!Q19/Ocurrencia!Q19</f>
        <v>40.13166666666667</v>
      </c>
      <c r="R19" s="16">
        <f>+Daño!R19/Ocurrencia!R19</f>
        <v>12.435622578859988</v>
      </c>
      <c r="S19" s="7"/>
      <c r="T19" s="1"/>
      <c r="U19" s="1"/>
      <c r="V19" s="1"/>
      <c r="W19" s="1"/>
      <c r="X19" s="1"/>
      <c r="Y19" s="35"/>
    </row>
    <row r="20" spans="1:25" ht="12.75">
      <c r="A20" s="99" t="s">
        <v>23</v>
      </c>
      <c r="B20" s="99"/>
      <c r="C20" s="99"/>
      <c r="D20" s="99"/>
      <c r="E20" s="16">
        <v>0</v>
      </c>
      <c r="F20" s="16">
        <f>+Daño!F20/Ocurrencia!F20</f>
        <v>1.0734615384615385</v>
      </c>
      <c r="G20" s="16">
        <f>+Daño!G20/Ocurrencia!G20</f>
        <v>15.239941916747338</v>
      </c>
      <c r="H20" s="16">
        <f>+Daño!H20/Ocurrencia!H20</f>
        <v>16.276666666666667</v>
      </c>
      <c r="I20" s="16">
        <f>+Daño!I20/Ocurrencia!I20</f>
        <v>33.74012552301255</v>
      </c>
      <c r="J20" s="16">
        <f>+Daño!J20/Ocurrencia!J20</f>
        <v>13.738326848249027</v>
      </c>
      <c r="K20" s="16"/>
      <c r="L20" s="16">
        <f>+Daño!L20/Ocurrencia!L20</f>
        <v>8.54581022797289</v>
      </c>
      <c r="M20" s="16">
        <f>+Daño!M20/Ocurrencia!M20</f>
        <v>63.13964093357271</v>
      </c>
      <c r="N20" s="16">
        <f>+Daño!N20/Ocurrencia!N20</f>
        <v>20.108847736625513</v>
      </c>
      <c r="O20" s="16">
        <f>+Daño!O20/Ocurrencia!O20</f>
        <v>11.55310786106033</v>
      </c>
      <c r="P20" s="16">
        <f>+Daño!P20/Ocurrencia!P20</f>
        <v>9.208724832214765</v>
      </c>
      <c r="Q20" s="16">
        <f>+Daño!Q20/Ocurrencia!Q20</f>
        <v>15.583333333333334</v>
      </c>
      <c r="R20" s="16">
        <f>+Daño!R20/Ocurrencia!R20</f>
        <v>18.68229451395573</v>
      </c>
      <c r="S20" s="7"/>
      <c r="T20" s="1"/>
      <c r="Y20" s="35"/>
    </row>
    <row r="21" spans="1:25" ht="12.75">
      <c r="A21" s="99" t="s">
        <v>24</v>
      </c>
      <c r="B21" s="99"/>
      <c r="C21" s="99"/>
      <c r="D21" s="99"/>
      <c r="E21" s="16">
        <f>+Daño!E21/Ocurrencia!E21</f>
        <v>11.75</v>
      </c>
      <c r="F21" s="16">
        <f>+Daño!F21/Ocurrencia!F21</f>
        <v>12.286875</v>
      </c>
      <c r="G21" s="16">
        <f>+Daño!G21/Ocurrencia!G21</f>
        <v>1.681872881355932</v>
      </c>
      <c r="H21" s="16">
        <f>+Daño!H21/Ocurrencia!H21</f>
        <v>4.336764091858037</v>
      </c>
      <c r="I21" s="16">
        <f>+Daño!I21/Ocurrencia!I21</f>
        <v>8.795742574257426</v>
      </c>
      <c r="J21" s="16">
        <f>+Daño!J21/Ocurrencia!J21</f>
        <v>21.653925925925925</v>
      </c>
      <c r="K21" s="16"/>
      <c r="L21" s="16">
        <f>+Daño!L21/Ocurrencia!L21</f>
        <v>24.682869615832363</v>
      </c>
      <c r="M21" s="16">
        <f>+Daño!M21/Ocurrencia!M21</f>
        <v>12.002942307692308</v>
      </c>
      <c r="N21" s="16">
        <f>+Daño!N21/Ocurrencia!N21</f>
        <v>4.959338235294118</v>
      </c>
      <c r="O21" s="16">
        <f>+Daño!O21/Ocurrencia!O21</f>
        <v>53.65708029197081</v>
      </c>
      <c r="P21" s="16">
        <f>+Daño!P21/Ocurrencia!P21</f>
        <v>24.918390804597703</v>
      </c>
      <c r="Q21" s="16">
        <f>+Daño!Q21/Ocurrencia!Q21</f>
        <v>20.759206349206348</v>
      </c>
      <c r="R21" s="16">
        <f>+Daño!R21/Ocurrencia!R21</f>
        <v>16.320715109573243</v>
      </c>
      <c r="S21" s="7"/>
      <c r="T21" s="1"/>
      <c r="Y21" s="35"/>
    </row>
    <row r="22" spans="1:25" ht="12.75">
      <c r="A22" s="99" t="s">
        <v>25</v>
      </c>
      <c r="B22" s="99"/>
      <c r="C22" s="99"/>
      <c r="D22" s="99"/>
      <c r="E22" s="16">
        <f>+Daño!E22/Ocurrencia!E22</f>
        <v>0.35666666666666663</v>
      </c>
      <c r="F22" s="16">
        <f>+Daño!F22/Ocurrencia!F22</f>
        <v>77.41064516129032</v>
      </c>
      <c r="G22" s="16">
        <f>+Daño!G22/Ocurrencia!G22</f>
        <v>25.979095330739298</v>
      </c>
      <c r="H22" s="16">
        <f>+Daño!H22/Ocurrencia!H22</f>
        <v>39.9011</v>
      </c>
      <c r="I22" s="16">
        <f>+Daño!I22/Ocurrencia!I22</f>
        <v>44.61079847908745</v>
      </c>
      <c r="J22" s="16">
        <f>+Daño!J22/Ocurrencia!J22</f>
        <v>30.888122448979594</v>
      </c>
      <c r="K22" s="16"/>
      <c r="L22" s="16">
        <f>+Daño!L22/Ocurrencia!L22</f>
        <v>4.507329766536965</v>
      </c>
      <c r="M22" s="16">
        <f>+Daño!M22/Ocurrencia!M22</f>
        <v>6.741471428571428</v>
      </c>
      <c r="N22" s="16">
        <f>+Daño!N22/Ocurrencia!N22</f>
        <v>11.555211267605634</v>
      </c>
      <c r="O22" s="16">
        <f>+Daño!O22/Ocurrencia!O22</f>
        <v>3.3280909090909088</v>
      </c>
      <c r="P22" s="16">
        <f>+Daño!P22/Ocurrencia!P22</f>
        <v>30.800925925925927</v>
      </c>
      <c r="Q22" s="16">
        <f>+Daño!Q22/Ocurrencia!Q22</f>
        <v>2.689047619047619</v>
      </c>
      <c r="R22" s="16">
        <f>+Daño!R22/Ocurrencia!R22</f>
        <v>16.802560580041977</v>
      </c>
      <c r="S22" s="7"/>
      <c r="T22" s="1"/>
      <c r="Y22" s="35"/>
    </row>
    <row r="23" spans="1:25" ht="12.75">
      <c r="A23" s="99" t="s">
        <v>26</v>
      </c>
      <c r="B23" s="99"/>
      <c r="C23" s="99"/>
      <c r="D23" s="99"/>
      <c r="E23" s="16">
        <f>+Daño!E23/Ocurrencia!E23</f>
        <v>1.738888888888889</v>
      </c>
      <c r="F23" s="16">
        <f>+Daño!F23/Ocurrencia!F23</f>
        <v>6.993725490196079</v>
      </c>
      <c r="G23" s="16">
        <f>+Daño!G23/Ocurrencia!G23</f>
        <v>7.289660194174758</v>
      </c>
      <c r="H23" s="16">
        <f>+Daño!H23/Ocurrencia!H23</f>
        <v>2.9626612903225804</v>
      </c>
      <c r="I23" s="16">
        <f>+Daño!I23/Ocurrencia!I23</f>
        <v>17.64467005076142</v>
      </c>
      <c r="J23" s="16">
        <f>+Daño!J23/Ocurrencia!J23</f>
        <v>17.39694968553459</v>
      </c>
      <c r="K23" s="16"/>
      <c r="L23" s="16">
        <f>+Daño!L23/Ocurrencia!L23</f>
        <v>1.5234334203655353</v>
      </c>
      <c r="M23" s="16">
        <f>+Daño!M23/Ocurrencia!M23</f>
        <v>5.607890625</v>
      </c>
      <c r="N23" s="16">
        <f>+Daño!N23/Ocurrencia!N23</f>
        <v>4.091089108910891</v>
      </c>
      <c r="O23" s="16">
        <f>+Daño!O23/Ocurrencia!O23</f>
        <v>4.555159817351599</v>
      </c>
      <c r="P23" s="16">
        <f>+Daño!P23/Ocurrencia!P23</f>
        <v>39.59166666666667</v>
      </c>
      <c r="Q23" s="16">
        <f>+Daño!Q23/Ocurrencia!Q23</f>
        <v>22.323043478260868</v>
      </c>
      <c r="R23" s="16">
        <f>+Daño!R23/Ocurrencia!R23</f>
        <v>6.20934370442392</v>
      </c>
      <c r="S23" s="7"/>
      <c r="T23" s="1"/>
      <c r="Y23" s="5"/>
    </row>
    <row r="24" spans="1:20" ht="12.75">
      <c r="A24" s="99" t="s">
        <v>27</v>
      </c>
      <c r="B24" s="99"/>
      <c r="C24" s="99"/>
      <c r="D24" s="99"/>
      <c r="E24" s="16">
        <f>+Daño!E24/Ocurrencia!E24</f>
        <v>1.9408333333333332</v>
      </c>
      <c r="F24" s="16">
        <f>+Daño!F24/Ocurrencia!F24</f>
        <v>4.053166666666667</v>
      </c>
      <c r="G24" s="16">
        <f>+Daño!G24/Ocurrencia!G24</f>
        <v>6.187712643678162</v>
      </c>
      <c r="H24" s="16">
        <f>+Daño!H24/Ocurrencia!H24</f>
        <v>16.453193916349807</v>
      </c>
      <c r="I24" s="16">
        <f>+Daño!I24/Ocurrencia!I24</f>
        <v>34.739672131147536</v>
      </c>
      <c r="J24" s="16">
        <f>+Daño!J24/Ocurrencia!J24</f>
        <v>18.869900497512436</v>
      </c>
      <c r="K24" s="16"/>
      <c r="L24" s="16">
        <f>+Daño!L24/Ocurrencia!L24</f>
        <v>3.522487108290361</v>
      </c>
      <c r="M24" s="16">
        <f>+Daño!M24/Ocurrencia!M24</f>
        <v>21.21627836611195</v>
      </c>
      <c r="N24" s="16">
        <f>+Daño!N24/Ocurrencia!N24</f>
        <v>40.57188405797101</v>
      </c>
      <c r="O24" s="16">
        <f>+Daño!O24/Ocurrencia!O24</f>
        <v>3.0909009009009005</v>
      </c>
      <c r="P24" s="16">
        <f>+Daño!P24/Ocurrencia!P24</f>
        <v>6.95448275862069</v>
      </c>
      <c r="Q24" s="16">
        <f>+Daño!Q24/Ocurrencia!Q24</f>
        <v>8.093846153846155</v>
      </c>
      <c r="R24" s="16">
        <f>+Daño!R24/Ocurrencia!R24</f>
        <v>9.679175972275702</v>
      </c>
      <c r="S24" s="7"/>
      <c r="T24" s="1"/>
    </row>
    <row r="25" spans="1:20" ht="12.75">
      <c r="A25" s="99" t="s">
        <v>28</v>
      </c>
      <c r="B25" s="99"/>
      <c r="C25" s="99"/>
      <c r="D25" s="99"/>
      <c r="E25" s="16">
        <f>+Daño!E25/Ocurrencia!E25</f>
        <v>0.5011904761904762</v>
      </c>
      <c r="F25" s="16">
        <f>+Daño!F25/Ocurrencia!F25</f>
        <v>1.5091891891891893</v>
      </c>
      <c r="G25" s="16">
        <f>+Daño!G25/Ocurrencia!G25</f>
        <v>6.4566947207345065</v>
      </c>
      <c r="H25" s="16">
        <f>+Daño!H25/Ocurrencia!H25</f>
        <v>12.703987854251013</v>
      </c>
      <c r="I25" s="16">
        <f>+Daño!I25/Ocurrencia!I25</f>
        <v>19.536298076923078</v>
      </c>
      <c r="J25" s="16">
        <f>+Daño!J25/Ocurrencia!J25</f>
        <v>7.332488479262674</v>
      </c>
      <c r="K25" s="16"/>
      <c r="L25" s="16">
        <f>+Daño!L25/Ocurrencia!L25</f>
        <v>0.8263128800442233</v>
      </c>
      <c r="M25" s="16">
        <f>+Daño!M25/Ocurrencia!M25</f>
        <v>2.9849670329670333</v>
      </c>
      <c r="N25" s="16">
        <f>+Daño!N25/Ocurrencia!N25</f>
        <v>13.805555555555555</v>
      </c>
      <c r="O25" s="16">
        <f>+Daño!O25/Ocurrencia!O25</f>
        <v>1.8250000000000002</v>
      </c>
      <c r="P25" s="16">
        <f>+Daño!P25/Ocurrencia!P25</f>
        <v>1.3886666666666665</v>
      </c>
      <c r="Q25" s="16">
        <f>+Daño!Q25/Ocurrencia!Q25</f>
        <v>1.3353333333333335</v>
      </c>
      <c r="R25" s="16">
        <f>+Daño!R25/Ocurrencia!R25</f>
        <v>5.059342105263158</v>
      </c>
      <c r="S25" s="7"/>
      <c r="T25" s="1"/>
    </row>
    <row r="26" spans="1:20" ht="12.75">
      <c r="A26" s="99" t="s">
        <v>29</v>
      </c>
      <c r="B26" s="99"/>
      <c r="C26" s="99"/>
      <c r="D26" s="99"/>
      <c r="E26" s="16">
        <f>+Daño!E26/Ocurrencia!E26</f>
        <v>0.305</v>
      </c>
      <c r="F26" s="16">
        <f>+Daño!F26/Ocurrencia!F26</f>
        <v>9.410454545454545</v>
      </c>
      <c r="G26" s="16">
        <f>+Daño!G26/Ocurrencia!G26</f>
        <v>7.0520613690007865</v>
      </c>
      <c r="H26" s="16">
        <f>+Daño!H26/Ocurrencia!H26</f>
        <v>19.672984054669705</v>
      </c>
      <c r="I26" s="16">
        <f>+Daño!I26/Ocurrencia!I26</f>
        <v>22.93272</v>
      </c>
      <c r="J26" s="16">
        <f>+Daño!J26/Ocurrencia!J26</f>
        <v>44.83717857142857</v>
      </c>
      <c r="K26" s="16"/>
      <c r="L26" s="16">
        <f>+Daño!L26/Ocurrencia!L26</f>
        <v>3.274447852760736</v>
      </c>
      <c r="M26" s="16">
        <f>+Daño!M26/Ocurrencia!M26</f>
        <v>2.3106934812760054</v>
      </c>
      <c r="N26" s="16">
        <f>+Daño!N26/Ocurrencia!N26</f>
        <v>8.535714285714286</v>
      </c>
      <c r="O26" s="16">
        <f>+Daño!O26/Ocurrencia!O26</f>
        <v>2.2376699029126215</v>
      </c>
      <c r="P26" s="16">
        <f>+Daño!P26/Ocurrencia!P26</f>
        <v>125.4575</v>
      </c>
      <c r="Q26" s="16">
        <f>+Daño!Q26/Ocurrencia!Q26</f>
        <v>79.26944444444445</v>
      </c>
      <c r="R26" s="16">
        <f>+Daño!R26/Ocurrencia!R26</f>
        <v>8.169432821183394</v>
      </c>
      <c r="S26" s="7"/>
      <c r="T26" s="1"/>
    </row>
    <row r="27" spans="1:20" ht="12.75">
      <c r="A27" s="99" t="s">
        <v>30</v>
      </c>
      <c r="B27" s="99"/>
      <c r="C27" s="99"/>
      <c r="D27" s="99"/>
      <c r="E27" s="16">
        <f>+Daño!E27/Ocurrencia!E27</f>
        <v>0.17666666666666667</v>
      </c>
      <c r="F27" s="16">
        <f>+Daño!F27/Ocurrencia!F27</f>
        <v>21.5940625</v>
      </c>
      <c r="G27" s="16">
        <f>+Daño!G27/Ocurrencia!G27</f>
        <v>17.260166468489892</v>
      </c>
      <c r="H27" s="16">
        <f>+Daño!H27/Ocurrencia!H27</f>
        <v>16.40525390625</v>
      </c>
      <c r="I27" s="16">
        <f>+Daño!I27/Ocurrencia!I27</f>
        <v>52.70619808306709</v>
      </c>
      <c r="J27" s="16">
        <f>+Daño!J27/Ocurrencia!J27</f>
        <v>27.85502906976744</v>
      </c>
      <c r="K27" s="16"/>
      <c r="L27" s="16">
        <f>+Daño!L27/Ocurrencia!L27</f>
        <v>3.7473995617238858</v>
      </c>
      <c r="M27" s="16">
        <f>+Daño!M27/Ocurrencia!M27</f>
        <v>2.054577226606539</v>
      </c>
      <c r="N27" s="16">
        <f>+Daño!N27/Ocurrencia!N27</f>
        <v>10.994313725490196</v>
      </c>
      <c r="O27" s="16">
        <f>+Daño!O27/Ocurrencia!O27</f>
        <v>2.4853513513513517</v>
      </c>
      <c r="P27" s="16">
        <f>+Daño!P27/Ocurrencia!P27</f>
        <v>42.874583333333334</v>
      </c>
      <c r="Q27" s="16">
        <f>+Daño!Q27/Ocurrencia!Q27</f>
        <v>25.46033333333333</v>
      </c>
      <c r="R27" s="16">
        <f>+Daño!R27/Ocurrencia!R27</f>
        <v>10.557735757965885</v>
      </c>
      <c r="S27" s="7"/>
      <c r="T27" s="1"/>
    </row>
    <row r="28" spans="1:20" ht="12.75">
      <c r="A28" s="99" t="s">
        <v>31</v>
      </c>
      <c r="B28" s="99"/>
      <c r="C28" s="99"/>
      <c r="D28" s="99"/>
      <c r="E28" s="16">
        <f>+Daño!E28/Ocurrencia!E28</f>
        <v>0.47777777777777775</v>
      </c>
      <c r="F28" s="16">
        <f>+Daño!F28/Ocurrencia!F28</f>
        <v>38.9396</v>
      </c>
      <c r="G28" s="16">
        <f>+Daño!G28/Ocurrencia!G28</f>
        <v>4.979299516908212</v>
      </c>
      <c r="H28" s="16">
        <f>+Daño!H28/Ocurrencia!H28</f>
        <v>5.341524249422633</v>
      </c>
      <c r="I28" s="16">
        <f>+Daño!I28/Ocurrencia!I28</f>
        <v>22.811912751677852</v>
      </c>
      <c r="J28" s="16">
        <f>+Daño!J28/Ocurrencia!J28</f>
        <v>7.551490683229813</v>
      </c>
      <c r="K28" s="16"/>
      <c r="L28" s="16">
        <f>+Daño!L28/Ocurrencia!L28</f>
        <v>2.443450881612091</v>
      </c>
      <c r="M28" s="16">
        <f>+Daño!M28/Ocurrencia!M28</f>
        <v>3.6569097651421507</v>
      </c>
      <c r="N28" s="16">
        <f>+Daño!N28/Ocurrencia!N28</f>
        <v>2.9172413793103447</v>
      </c>
      <c r="O28" s="16">
        <f>+Daño!O28/Ocurrencia!O28</f>
        <v>2.288465909090909</v>
      </c>
      <c r="P28" s="16">
        <f>+Daño!P28/Ocurrencia!P28</f>
        <v>13.68625</v>
      </c>
      <c r="Q28" s="16">
        <f>+Daño!Q28/Ocurrencia!Q28</f>
        <v>2.0685</v>
      </c>
      <c r="R28" s="16">
        <f>+Daño!R28/Ocurrencia!R28</f>
        <v>4.886822255414487</v>
      </c>
      <c r="S28" s="7"/>
      <c r="T28" s="1"/>
    </row>
    <row r="29" spans="1:20" ht="12.75">
      <c r="A29" s="99" t="s">
        <v>32</v>
      </c>
      <c r="B29" s="99"/>
      <c r="C29" s="99"/>
      <c r="D29" s="99"/>
      <c r="E29" s="16">
        <f>+Daño!E29/Ocurrencia!E29</f>
        <v>2.0135483870967743</v>
      </c>
      <c r="F29" s="16">
        <f>+Daño!F29/Ocurrencia!F29</f>
        <v>2.496521739130435</v>
      </c>
      <c r="G29" s="16">
        <f>+Daño!G29/Ocurrencia!G29</f>
        <v>5.47939477303989</v>
      </c>
      <c r="H29" s="16">
        <f>+Daño!H29/Ocurrencia!H29</f>
        <v>3.9563669064748197</v>
      </c>
      <c r="I29" s="16">
        <f>+Daño!I29/Ocurrencia!I29</f>
        <v>13.416345514950166</v>
      </c>
      <c r="J29" s="16">
        <f>+Daño!J29/Ocurrencia!J29</f>
        <v>2.9020312500000003</v>
      </c>
      <c r="K29" s="16"/>
      <c r="L29" s="16">
        <f>+Daño!L29/Ocurrencia!L29</f>
        <v>3.0932540730955527</v>
      </c>
      <c r="M29" s="16">
        <f>+Daño!M29/Ocurrencia!M29</f>
        <v>5.2862656903765695</v>
      </c>
      <c r="N29" s="16">
        <f>+Daño!N29/Ocurrencia!N29</f>
        <v>17.123232323232322</v>
      </c>
      <c r="O29" s="16">
        <f>+Daño!O29/Ocurrencia!O29</f>
        <v>19.30476383265857</v>
      </c>
      <c r="P29" s="16">
        <f>+Daño!P29/Ocurrencia!P29</f>
        <v>13.108620689655172</v>
      </c>
      <c r="Q29" s="16">
        <f>+Daño!Q29/Ocurrencia!Q29</f>
        <v>52.16823529411765</v>
      </c>
      <c r="R29" s="16">
        <f>+Daño!R29/Ocurrencia!R29</f>
        <v>6.809644920149507</v>
      </c>
      <c r="S29" s="7"/>
      <c r="T29" s="1"/>
    </row>
    <row r="30" spans="1:20" ht="12.75">
      <c r="A30" s="99" t="s">
        <v>33</v>
      </c>
      <c r="B30" s="99"/>
      <c r="C30" s="99"/>
      <c r="D30" s="99"/>
      <c r="E30" s="16">
        <f>+Daño!E30/Ocurrencia!E30</f>
        <v>0.4571428571428572</v>
      </c>
      <c r="F30" s="16">
        <f>+Daño!F30/Ocurrencia!F30</f>
        <v>1.4680645161290322</v>
      </c>
      <c r="G30" s="16">
        <f>+Daño!G30/Ocurrencia!G30</f>
        <v>7.493736089030207</v>
      </c>
      <c r="H30" s="16">
        <f>+Daño!H30/Ocurrencia!H30</f>
        <v>4.310997375328084</v>
      </c>
      <c r="I30" s="16">
        <f>+Daño!I30/Ocurrencia!I30</f>
        <v>13.873231292517007</v>
      </c>
      <c r="J30" s="16">
        <f>+Daño!J30/Ocurrencia!J30</f>
        <v>8.439377431906616</v>
      </c>
      <c r="K30" s="16"/>
      <c r="L30" s="16">
        <f>+Daño!L30/Ocurrencia!L30</f>
        <v>9.920547073791349</v>
      </c>
      <c r="M30" s="16">
        <f>+Daño!M30/Ocurrencia!M30</f>
        <v>4.889582836710369</v>
      </c>
      <c r="N30" s="16">
        <f>+Daño!N30/Ocurrencia!N30</f>
        <v>3.781311475409836</v>
      </c>
      <c r="O30" s="16">
        <f>+Daño!O30/Ocurrencia!O30</f>
        <v>3.049045454545454</v>
      </c>
      <c r="P30" s="16">
        <f>+Daño!P30/Ocurrencia!P30</f>
        <v>6.3965000000000005</v>
      </c>
      <c r="Q30" s="16">
        <f>+Daño!Q30/Ocurrencia!Q30</f>
        <v>4.01</v>
      </c>
      <c r="R30" s="16">
        <f>+Daño!R30/Ocurrencia!R30</f>
        <v>7.9359366466411805</v>
      </c>
      <c r="S30" s="7"/>
      <c r="T30" s="1"/>
    </row>
    <row r="31" spans="1:20" ht="12.75">
      <c r="A31" s="99" t="s">
        <v>34</v>
      </c>
      <c r="B31" s="99"/>
      <c r="C31" s="99"/>
      <c r="D31" s="99"/>
      <c r="E31" s="16">
        <f>+Daño!E31/Ocurrencia!E31</f>
        <v>0.570625</v>
      </c>
      <c r="F31" s="16">
        <f>+Daño!F31/Ocurrencia!F31</f>
        <v>7.813653846153846</v>
      </c>
      <c r="G31" s="16">
        <f>+Daño!G31/Ocurrencia!G31</f>
        <v>6.590156250000001</v>
      </c>
      <c r="H31" s="16">
        <f>+Daño!H31/Ocurrencia!H31</f>
        <v>3.2156370656370656</v>
      </c>
      <c r="I31" s="16">
        <f>+Daño!I31/Ocurrencia!I31</f>
        <v>5.653655913978494</v>
      </c>
      <c r="J31" s="16">
        <f>+Daño!J31/Ocurrencia!J31</f>
        <v>5.042994652406417</v>
      </c>
      <c r="K31" s="16"/>
      <c r="L31" s="16">
        <f>+Daño!L31/Ocurrencia!L31</f>
        <v>3.5321692554900914</v>
      </c>
      <c r="M31" s="16">
        <f>+Daño!M31/Ocurrencia!M31</f>
        <v>3.511231527093596</v>
      </c>
      <c r="N31" s="16">
        <f>+Daño!N31/Ocurrencia!N31</f>
        <v>11.973051948051948</v>
      </c>
      <c r="O31" s="16">
        <f>+Daño!O31/Ocurrencia!O31</f>
        <v>86.01398230088496</v>
      </c>
      <c r="P31" s="16">
        <f>+Daño!P31/Ocurrencia!P31</f>
        <v>603.9396</v>
      </c>
      <c r="Q31" s="16">
        <f>+Daño!Q31/Ocurrencia!Q31</f>
        <v>1.0989473684210527</v>
      </c>
      <c r="R31" s="16">
        <f>+Daño!R31/Ocurrencia!R31</f>
        <v>17.045671417854464</v>
      </c>
      <c r="S31" s="7"/>
      <c r="T31" s="1"/>
    </row>
    <row r="32" spans="1:20" ht="12.75">
      <c r="A32" s="99" t="s">
        <v>35</v>
      </c>
      <c r="B32" s="99"/>
      <c r="C32" s="99"/>
      <c r="D32" s="99"/>
      <c r="E32" s="16">
        <f>+Daño!E32/Ocurrencia!E32</f>
        <v>0.26571428571428574</v>
      </c>
      <c r="F32" s="16">
        <f>+Daño!F32/Ocurrencia!F32</f>
        <v>4.944827586206896</v>
      </c>
      <c r="G32" s="16">
        <f>+Daño!G32/Ocurrencia!G32</f>
        <v>3.298693181818182</v>
      </c>
      <c r="H32" s="16">
        <f>+Daño!H32/Ocurrencia!H32</f>
        <v>2.4046685878962535</v>
      </c>
      <c r="I32" s="16">
        <f>+Daño!I32/Ocurrencia!I32</f>
        <v>96.12651465798045</v>
      </c>
      <c r="J32" s="16">
        <f>+Daño!J32/Ocurrencia!J32</f>
        <v>8.66431654676259</v>
      </c>
      <c r="K32" s="16"/>
      <c r="L32" s="16">
        <f>+Daño!L32/Ocurrencia!L32</f>
        <v>19.397535964588712</v>
      </c>
      <c r="M32" s="16">
        <f>+Daño!M32/Ocurrencia!M32</f>
        <v>4.522389545737399</v>
      </c>
      <c r="N32" s="16">
        <f>+Daño!N32/Ocurrencia!N32</f>
        <v>6.1491999999999996</v>
      </c>
      <c r="O32" s="16">
        <f>+Daño!O32/Ocurrencia!O32</f>
        <v>8.50220064724919</v>
      </c>
      <c r="P32" s="16">
        <f>+Daño!P32/Ocurrencia!P32</f>
        <v>6.049555555555556</v>
      </c>
      <c r="Q32" s="16">
        <f>+Daño!Q32/Ocurrencia!Q32</f>
        <v>11.3575</v>
      </c>
      <c r="R32" s="16">
        <f>+Daño!R32/Ocurrencia!R32</f>
        <v>14.886656419265114</v>
      </c>
      <c r="S32" s="8"/>
      <c r="T32" s="1"/>
    </row>
    <row r="33" spans="1:20" ht="12.75">
      <c r="A33" s="99" t="s">
        <v>36</v>
      </c>
      <c r="B33" s="99"/>
      <c r="C33" s="99"/>
      <c r="D33" s="99"/>
      <c r="E33" s="16">
        <f>+Daño!E33/Ocurrencia!E33</f>
        <v>0.31714285714285717</v>
      </c>
      <c r="F33" s="16">
        <f>+Daño!F33/Ocurrencia!F33</f>
        <v>0.7146153846153845</v>
      </c>
      <c r="G33" s="16">
        <f>+Daño!G33/Ocurrencia!G33</f>
        <v>4.201257208765859</v>
      </c>
      <c r="H33" s="16">
        <f>+Daño!H33/Ocurrencia!H33</f>
        <v>2.5531489361702127</v>
      </c>
      <c r="I33" s="16">
        <f>+Daño!I33/Ocurrencia!I33</f>
        <v>13.386645569620255</v>
      </c>
      <c r="J33" s="16">
        <f>+Daño!J33/Ocurrencia!J33</f>
        <v>4.444289044289044</v>
      </c>
      <c r="K33" s="16"/>
      <c r="L33" s="16">
        <f>+Daño!L33/Ocurrencia!L33</f>
        <v>1.302264150943396</v>
      </c>
      <c r="M33" s="16">
        <f>+Daño!M33/Ocurrencia!M33</f>
        <v>2.770412926391382</v>
      </c>
      <c r="N33" s="16">
        <f>+Daño!N33/Ocurrencia!N33</f>
        <v>1.4416279069767441</v>
      </c>
      <c r="O33" s="16">
        <f>+Daño!O33/Ocurrencia!O33</f>
        <v>1.0696341463414634</v>
      </c>
      <c r="P33" s="16">
        <f>+Daño!P33/Ocurrencia!P33</f>
        <v>8.088148148148148</v>
      </c>
      <c r="Q33" s="16">
        <f>+Daño!Q33/Ocurrencia!Q33</f>
        <v>5.667142857142857</v>
      </c>
      <c r="R33" s="16">
        <f>+Daño!R33/Ocurrencia!R33</f>
        <v>3.271620335110434</v>
      </c>
      <c r="S33" s="8"/>
      <c r="T33" s="1"/>
    </row>
    <row r="34" spans="1:20" ht="12.75">
      <c r="A34" s="99" t="s">
        <v>37</v>
      </c>
      <c r="B34" s="99"/>
      <c r="C34" s="99"/>
      <c r="D34" s="99"/>
      <c r="E34" s="16">
        <f>+Daño!E34/Ocurrencia!E34</f>
        <v>2.12</v>
      </c>
      <c r="F34" s="16">
        <f>+Daño!F34/Ocurrencia!F34</f>
        <v>2.6465625</v>
      </c>
      <c r="G34" s="16">
        <f>+Daño!G34/Ocurrencia!G34</f>
        <v>2.1554440154440155</v>
      </c>
      <c r="H34" s="16">
        <f>+Daño!H34/Ocurrencia!H34</f>
        <v>3.2411233885819524</v>
      </c>
      <c r="I34" s="16">
        <f>+Daño!I34/Ocurrencia!I34</f>
        <v>2.4320973782771538</v>
      </c>
      <c r="J34" s="16">
        <f>+Daño!J34/Ocurrencia!J34</f>
        <v>2.642613981762918</v>
      </c>
      <c r="K34" s="16"/>
      <c r="L34" s="16">
        <f>+Daño!L34/Ocurrencia!L34</f>
        <v>0.9566068515497553</v>
      </c>
      <c r="M34" s="16">
        <f>+Daño!M34/Ocurrencia!M34</f>
        <v>2.775653266331658</v>
      </c>
      <c r="N34" s="16">
        <f>+Daño!N34/Ocurrencia!N34</f>
        <v>0.6995</v>
      </c>
      <c r="O34" s="16">
        <f>+Daño!O34/Ocurrencia!O34</f>
        <v>1.1931521739130435</v>
      </c>
      <c r="P34" s="16">
        <f>+Daño!P34/Ocurrencia!P34</f>
        <v>12.785714285714286</v>
      </c>
      <c r="Q34" s="16">
        <f>+Daño!Q34/Ocurrencia!Q34</f>
        <v>2.2399999999999998</v>
      </c>
      <c r="R34" s="16">
        <f>+Daño!R34/Ocurrencia!R34</f>
        <v>2.0313467261904763</v>
      </c>
      <c r="T34" s="1"/>
    </row>
    <row r="35" spans="1:20" ht="12.75">
      <c r="A35" s="99" t="s">
        <v>38</v>
      </c>
      <c r="B35" s="99"/>
      <c r="C35" s="99"/>
      <c r="D35" s="99"/>
      <c r="E35" s="16">
        <f>+Daño!E35/Ocurrencia!E35</f>
        <v>1.0616666666666668</v>
      </c>
      <c r="F35" s="16">
        <f>+Daño!F35/Ocurrencia!F35</f>
        <v>129.115</v>
      </c>
      <c r="G35" s="16">
        <f>+Daño!G35/Ocurrencia!G35</f>
        <v>3.9507814871016693</v>
      </c>
      <c r="H35" s="16">
        <f>+Daño!H35/Ocurrencia!H35</f>
        <v>3.925816554809843</v>
      </c>
      <c r="I35" s="16">
        <f>+Daño!I35/Ocurrencia!I35</f>
        <v>14.331510204081631</v>
      </c>
      <c r="J35" s="16">
        <f>+Daño!J35/Ocurrencia!J35</f>
        <v>10.37658362989324</v>
      </c>
      <c r="K35" s="16"/>
      <c r="L35" s="16">
        <f>+Daño!L35/Ocurrencia!L35</f>
        <v>15.217677508016493</v>
      </c>
      <c r="M35" s="16">
        <f>+Daño!M35/Ocurrencia!M35</f>
        <v>25.66959090909091</v>
      </c>
      <c r="N35" s="16">
        <f>+Daño!N35/Ocurrencia!N35</f>
        <v>12.343574879227052</v>
      </c>
      <c r="O35" s="16">
        <f>+Daño!O35/Ocurrencia!O35</f>
        <v>7.481071428571428</v>
      </c>
      <c r="P35" s="16">
        <f>+Daño!P35/Ocurrencia!P35</f>
        <v>7.368125</v>
      </c>
      <c r="Q35" s="16">
        <f>+Daño!Q35/Ocurrencia!Q35</f>
        <v>2.2766129032258067</v>
      </c>
      <c r="R35" s="16">
        <f>+Daño!R35/Ocurrencia!R35</f>
        <v>13.441159528428589</v>
      </c>
      <c r="T35" s="1"/>
    </row>
    <row r="36" spans="1:20" ht="12.75">
      <c r="A36" s="99" t="s">
        <v>39</v>
      </c>
      <c r="B36" s="99"/>
      <c r="C36" s="99"/>
      <c r="D36" s="99"/>
      <c r="E36" s="16">
        <f>+Daño!E36/Ocurrencia!E36</f>
        <v>2.8974358974358974</v>
      </c>
      <c r="F36" s="16">
        <f>+Daño!F36/Ocurrencia!F36</f>
        <v>30.94739726027397</v>
      </c>
      <c r="G36" s="16">
        <f>+Daño!G36/Ocurrencia!G36</f>
        <v>9.185874769797422</v>
      </c>
      <c r="H36" s="16">
        <f>+Daño!H36/Ocurrencia!H36</f>
        <v>10.788097731239093</v>
      </c>
      <c r="I36" s="16">
        <f>+Daño!I36/Ocurrencia!I36</f>
        <v>39.42428571428571</v>
      </c>
      <c r="J36" s="16">
        <f>+Daño!J36/Ocurrencia!J36</f>
        <v>8.230389863547758</v>
      </c>
      <c r="K36" s="16"/>
      <c r="L36" s="16">
        <f>+Daño!L36/Ocurrencia!L36</f>
        <v>1.4257613814756673</v>
      </c>
      <c r="M36" s="16">
        <f>+Daño!M36/Ocurrencia!M36</f>
        <v>3.1513497728747564</v>
      </c>
      <c r="N36" s="16">
        <f>+Daño!N36/Ocurrencia!N36</f>
        <v>1.464125</v>
      </c>
      <c r="O36" s="16">
        <f>+Daño!O36/Ocurrencia!O36</f>
        <v>0.8668472906403941</v>
      </c>
      <c r="P36" s="16">
        <f>+Daño!P36/Ocurrencia!P36</f>
        <v>3.4866666666666664</v>
      </c>
      <c r="Q36" s="16">
        <f>+Daño!Q36/Ocurrencia!Q36</f>
        <v>4.240769230769231</v>
      </c>
      <c r="R36" s="16">
        <f>+Daño!R36/Ocurrencia!R36</f>
        <v>5.545128103539357</v>
      </c>
      <c r="T36" s="1"/>
    </row>
    <row r="37" spans="1:20" ht="12.75">
      <c r="A37" s="99" t="s">
        <v>40</v>
      </c>
      <c r="B37" s="99"/>
      <c r="C37" s="99"/>
      <c r="D37" s="99"/>
      <c r="E37" s="16">
        <f>+Daño!E37/Ocurrencia!E37</f>
        <v>7.43875</v>
      </c>
      <c r="F37" s="16">
        <f>+Daño!F37/Ocurrencia!F37</f>
        <v>23.57525</v>
      </c>
      <c r="G37" s="16">
        <f>+Daño!G37/Ocurrencia!G37</f>
        <v>17.642811428571427</v>
      </c>
      <c r="H37" s="16">
        <f>+Daño!H37/Ocurrencia!H37</f>
        <v>6.485612382234186</v>
      </c>
      <c r="I37" s="16">
        <f>+Daño!I37/Ocurrencia!I37</f>
        <v>24.54917808219178</v>
      </c>
      <c r="J37" s="16">
        <f>+Daño!J37/Ocurrencia!J37</f>
        <v>5.416838709677419</v>
      </c>
      <c r="K37" s="16"/>
      <c r="L37" s="16">
        <f>+Daño!L37/Ocurrencia!L37</f>
        <v>4.6942951251646905</v>
      </c>
      <c r="M37" s="16">
        <f>+Daño!M37/Ocurrencia!M37</f>
        <v>5.221339075959279</v>
      </c>
      <c r="N37" s="16">
        <f>+Daño!N37/Ocurrencia!N37</f>
        <v>2.8226126126126125</v>
      </c>
      <c r="O37" s="16">
        <f>+Daño!O37/Ocurrencia!O37</f>
        <v>1.2371489361702128</v>
      </c>
      <c r="P37" s="16">
        <f>+Daño!P37/Ocurrencia!P37</f>
        <v>19.054324324324323</v>
      </c>
      <c r="Q37" s="16">
        <f>+Daño!Q37/Ocurrencia!Q37</f>
        <v>0.9671428571428571</v>
      </c>
      <c r="R37" s="16">
        <f>+Daño!R37/Ocurrencia!R37</f>
        <v>7.882917573872473</v>
      </c>
      <c r="T37" s="1"/>
    </row>
    <row r="38" spans="1:20" ht="12.75">
      <c r="A38" s="99" t="s">
        <v>41</v>
      </c>
      <c r="B38" s="99"/>
      <c r="C38" s="99"/>
      <c r="D38" s="99"/>
      <c r="E38" s="16">
        <f>+Daño!E38/Ocurrencia!E38</f>
        <v>0.11935483870967742</v>
      </c>
      <c r="F38" s="16">
        <f>+Daño!F38/Ocurrencia!F38</f>
        <v>35.08880952380952</v>
      </c>
      <c r="G38" s="16">
        <f>+Daño!G38/Ocurrencia!G38</f>
        <v>7.882207112970712</v>
      </c>
      <c r="H38" s="16">
        <f>+Daño!H38/Ocurrencia!H38</f>
        <v>9.613024193548387</v>
      </c>
      <c r="I38" s="16">
        <f>+Daño!I38/Ocurrencia!I38</f>
        <v>55.38867383512545</v>
      </c>
      <c r="J38" s="16">
        <f>+Daño!J38/Ocurrencia!J38</f>
        <v>6.29590570719603</v>
      </c>
      <c r="K38" s="16"/>
      <c r="L38" s="16">
        <f>+Daño!L38/Ocurrencia!L38</f>
        <v>3.227329690346084</v>
      </c>
      <c r="M38" s="16">
        <f>+Daño!M38/Ocurrencia!M38</f>
        <v>5.628303378864127</v>
      </c>
      <c r="N38" s="16">
        <f>+Daño!N38/Ocurrencia!N38</f>
        <v>1.8171559633027523</v>
      </c>
      <c r="O38" s="16">
        <f>+Daño!O38/Ocurrencia!O38</f>
        <v>2.0429285714285714</v>
      </c>
      <c r="P38" s="16">
        <f>+Daño!P38/Ocurrencia!P38</f>
        <v>24.863125</v>
      </c>
      <c r="Q38" s="16">
        <f>+Daño!Q38/Ocurrencia!Q38</f>
        <v>536.5851724137931</v>
      </c>
      <c r="R38" s="16">
        <f>+Daño!R38/Ocurrencia!R38</f>
        <v>9.815155568916278</v>
      </c>
      <c r="T38" s="1"/>
    </row>
    <row r="39" spans="1:20" ht="12.75">
      <c r="A39" s="99" t="s">
        <v>42</v>
      </c>
      <c r="B39" s="99"/>
      <c r="C39" s="99"/>
      <c r="D39" s="99"/>
      <c r="E39" s="16">
        <f>+Daño!E39/Ocurrencia!E39</f>
        <v>0.7926666666666667</v>
      </c>
      <c r="F39" s="16">
        <f>+Daño!F39/Ocurrencia!F39</f>
        <v>10.225384615384616</v>
      </c>
      <c r="G39" s="16">
        <f>+Daño!G39/Ocurrencia!G39</f>
        <v>4.658729792147806</v>
      </c>
      <c r="H39" s="16">
        <f>+Daño!H39/Ocurrencia!H39</f>
        <v>3.492019077901431</v>
      </c>
      <c r="I39" s="16">
        <f>+Daño!I39/Ocurrencia!I39</f>
        <v>30.067329545454548</v>
      </c>
      <c r="J39" s="16">
        <f>+Daño!J39/Ocurrencia!J39</f>
        <v>3.8711386138613864</v>
      </c>
      <c r="K39" s="16"/>
      <c r="L39" s="16">
        <f>+Daño!L39/Ocurrencia!L39</f>
        <v>0.9379791271347249</v>
      </c>
      <c r="M39" s="16">
        <f>+Daño!M39/Ocurrencia!M39</f>
        <v>1.5898809523809523</v>
      </c>
      <c r="N39" s="16">
        <f>+Daño!N39/Ocurrencia!N39</f>
        <v>1.2787323943661972</v>
      </c>
      <c r="O39" s="16">
        <f>+Daño!O39/Ocurrencia!O39</f>
        <v>4.3359756097560975</v>
      </c>
      <c r="P39" s="16">
        <f>+Daño!P39/Ocurrencia!P39</f>
        <v>46.89129032258065</v>
      </c>
      <c r="Q39" s="16">
        <f>+Daño!Q39/Ocurrencia!Q39</f>
        <v>10.119130434782608</v>
      </c>
      <c r="R39" s="16">
        <f>+Daño!R39/Ocurrencia!R39</f>
        <v>3.5808395107487034</v>
      </c>
      <c r="T39" s="1"/>
    </row>
    <row r="40" spans="1:20" ht="12.75">
      <c r="A40" s="99" t="s">
        <v>43</v>
      </c>
      <c r="B40" s="99"/>
      <c r="C40" s="99"/>
      <c r="D40" s="99"/>
      <c r="E40" s="16">
        <v>0</v>
      </c>
      <c r="F40" s="16">
        <f>+Daño!F40/Ocurrencia!F40</f>
        <v>7.1008000000000004</v>
      </c>
      <c r="G40" s="16">
        <f>+Daño!G40/Ocurrencia!G40</f>
        <v>3.484679633867277</v>
      </c>
      <c r="H40" s="16">
        <f>+Daño!H40/Ocurrencia!H40</f>
        <v>2.0851498127340826</v>
      </c>
      <c r="I40" s="16">
        <f>+Daño!I40/Ocurrencia!I40</f>
        <v>27.487191489361702</v>
      </c>
      <c r="J40" s="16">
        <f>+Daño!J40/Ocurrencia!J40</f>
        <v>3.583661016949153</v>
      </c>
      <c r="K40" s="16"/>
      <c r="L40" s="16">
        <f>+Daño!L40/Ocurrencia!L40</f>
        <v>14.789439011837365</v>
      </c>
      <c r="M40" s="16">
        <f>+Daño!M40/Ocurrencia!M40</f>
        <v>1.488665297741273</v>
      </c>
      <c r="N40" s="16">
        <f>+Daño!N40/Ocurrencia!N40</f>
        <v>0.8855714285714286</v>
      </c>
      <c r="O40" s="16">
        <f>+Daño!O40/Ocurrencia!O40</f>
        <v>4.580696202531645</v>
      </c>
      <c r="P40" s="16">
        <f>+Daño!P40/Ocurrencia!P40</f>
        <v>26.1125</v>
      </c>
      <c r="Q40" s="16">
        <f>+Daño!Q40/Ocurrencia!Q40</f>
        <v>2.466666666666667</v>
      </c>
      <c r="R40" s="16">
        <f>+Daño!R40/Ocurrencia!R40</f>
        <v>8.435562901030528</v>
      </c>
      <c r="T40" s="1"/>
    </row>
    <row r="41" spans="1:20" ht="12.75">
      <c r="A41" s="99" t="s">
        <v>47</v>
      </c>
      <c r="B41" s="99"/>
      <c r="C41" s="99"/>
      <c r="D41" s="99"/>
      <c r="E41" s="16">
        <v>0</v>
      </c>
      <c r="F41" s="16">
        <f>+Daño!F41/Ocurrencia!F41</f>
        <v>3.346511627906977</v>
      </c>
      <c r="G41" s="16">
        <f>+Daño!G41/Ocurrencia!G41</f>
        <v>6.623823529411765</v>
      </c>
      <c r="H41" s="16">
        <f>+Daño!H41/Ocurrencia!H41</f>
        <v>1.863717472118959</v>
      </c>
      <c r="I41" s="16">
        <f>+Daño!I41/Ocurrencia!I41</f>
        <v>30.154174311926603</v>
      </c>
      <c r="J41" s="16">
        <f>+Daño!J41/Ocurrencia!J41</f>
        <v>8.469503105590062</v>
      </c>
      <c r="K41" s="16"/>
      <c r="L41" s="16">
        <f>+Daño!L41/Ocurrencia!L41</f>
        <v>3.0030316316943315</v>
      </c>
      <c r="M41" s="16">
        <f>+Daño!M41/Ocurrencia!M41</f>
        <v>5.399029745042493</v>
      </c>
      <c r="N41" s="16">
        <f>+Daño!N41/Ocurrencia!N41</f>
        <v>5.63825</v>
      </c>
      <c r="O41" s="16">
        <f>+Daño!O41/Ocurrencia!O41</f>
        <v>16.44344680851064</v>
      </c>
      <c r="P41" s="16">
        <f>+Daño!P41/Ocurrencia!P41</f>
        <v>9.214385964912282</v>
      </c>
      <c r="Q41" s="16">
        <f>+Daño!Q41/Ocurrencia!Q41</f>
        <v>15.142380952380952</v>
      </c>
      <c r="R41" s="16">
        <f>+Daño!R41/Ocurrencia!R41</f>
        <v>6.0267541218637986</v>
      </c>
      <c r="T41" s="1"/>
    </row>
    <row r="42" spans="1:20" ht="12.75">
      <c r="A42" s="99" t="s">
        <v>48</v>
      </c>
      <c r="B42" s="99"/>
      <c r="C42" s="99"/>
      <c r="D42" s="99"/>
      <c r="E42" s="16">
        <v>0</v>
      </c>
      <c r="F42" s="16">
        <f>+Daño!F42/Ocurrencia!F42</f>
        <v>6.069677419354838</v>
      </c>
      <c r="G42" s="16">
        <f>+Daño!G42/Ocurrencia!G42</f>
        <v>6.944143302180686</v>
      </c>
      <c r="H42" s="16">
        <f>+Daño!H42/Ocurrencia!H42</f>
        <v>10.749393939393938</v>
      </c>
      <c r="I42" s="16">
        <f>+Daño!I42/Ocurrencia!I42</f>
        <v>20.010279069767442</v>
      </c>
      <c r="J42" s="16">
        <f>+Daño!J42/Ocurrencia!J42</f>
        <v>43.93988679245283</v>
      </c>
      <c r="K42" s="16"/>
      <c r="L42" s="16">
        <f>+Daño!L42/Ocurrencia!L42</f>
        <v>7.222064582617657</v>
      </c>
      <c r="M42" s="16">
        <f>+Daño!M42/Ocurrencia!M42</f>
        <v>10.730651162790698</v>
      </c>
      <c r="N42" s="16">
        <f>+Daño!N42/Ocurrencia!N42</f>
        <v>6.366515151515151</v>
      </c>
      <c r="O42" s="16">
        <f>+Daño!O42/Ocurrencia!O42</f>
        <v>4.637669616519174</v>
      </c>
      <c r="P42" s="16">
        <f>+Daño!P42/Ocurrencia!P42</f>
        <v>131.2151851851852</v>
      </c>
      <c r="Q42" s="16">
        <f>+Daño!Q42/Ocurrencia!Q42</f>
        <v>3.3608</v>
      </c>
      <c r="R42" s="16">
        <f>+Daño!R42/Ocurrencia!R42</f>
        <v>10.43081370797466</v>
      </c>
      <c r="T42" s="1"/>
    </row>
    <row r="43" spans="1:20" ht="12.75">
      <c r="A43" s="99" t="s">
        <v>62</v>
      </c>
      <c r="B43" s="99"/>
      <c r="C43" s="99"/>
      <c r="D43" s="99"/>
      <c r="E43" s="16">
        <v>0</v>
      </c>
      <c r="F43" s="16">
        <f>+Daño!F43/Ocurrencia!F43</f>
        <v>23.783684210526314</v>
      </c>
      <c r="G43" s="16">
        <f>+Daño!G43/Ocurrencia!G43</f>
        <v>18.45967741935484</v>
      </c>
      <c r="H43" s="16">
        <f>+Daño!H43/Ocurrencia!H43</f>
        <v>22.652706935123042</v>
      </c>
      <c r="I43" s="16">
        <f>+Daño!I43/Ocurrencia!I43</f>
        <v>63.08328888888889</v>
      </c>
      <c r="J43" s="16">
        <f>+Daño!J43/Ocurrencia!J43</f>
        <v>17.848291925465837</v>
      </c>
      <c r="K43" s="16"/>
      <c r="L43" s="16">
        <f>+Daño!L43/Ocurrencia!L43</f>
        <v>7.713445835601524</v>
      </c>
      <c r="M43" s="16">
        <f>+Daño!M43/Ocurrencia!M43</f>
        <v>1.0044868735083532</v>
      </c>
      <c r="N43" s="16">
        <f>+Daño!N43/Ocurrencia!N43</f>
        <v>1.18875</v>
      </c>
      <c r="O43" s="16">
        <f>+Daño!O43/Ocurrencia!O43</f>
        <v>0.8533333333333334</v>
      </c>
      <c r="P43" s="16">
        <f>+Daño!P43/Ocurrencia!P43</f>
        <v>2.526666666666667</v>
      </c>
      <c r="Q43" s="16">
        <f>+Daño!Q43/Ocurrencia!Q43</f>
        <v>0.5976470588235294</v>
      </c>
      <c r="R43" s="16">
        <f>+Daño!R43/Ocurrencia!R43</f>
        <v>14.3436028508233</v>
      </c>
      <c r="T43" s="1"/>
    </row>
    <row r="44" spans="1:20" ht="12.75">
      <c r="A44" s="100" t="s">
        <v>72</v>
      </c>
      <c r="B44" s="100"/>
      <c r="C44" s="100"/>
      <c r="D44" s="100"/>
      <c r="E44" s="46">
        <v>0</v>
      </c>
      <c r="F44" s="46">
        <f>+Daño!F44/Ocurrencia!F44</f>
        <v>10.725625</v>
      </c>
      <c r="G44" s="46">
        <f>+Daño!G44/Ocurrencia!G44</f>
        <v>13.756941747572816</v>
      </c>
      <c r="H44" s="46">
        <f>+Daño!H44/Ocurrencia!H44</f>
        <v>12.837389830508474</v>
      </c>
      <c r="I44" s="46">
        <f>+Daño!I44/Ocurrencia!I44</f>
        <v>37.39429864253393</v>
      </c>
      <c r="J44" s="46">
        <f>+Daño!J44/Ocurrencia!J44</f>
        <v>31.106659707724425</v>
      </c>
      <c r="K44" s="46"/>
      <c r="L44" s="46">
        <f>+Daño!L44/Ocurrencia!L44</f>
        <v>1.2109426433915211</v>
      </c>
      <c r="M44" s="46">
        <f>+Daño!M44/Ocurrencia!M44</f>
        <v>2.4619137931034483</v>
      </c>
      <c r="N44" s="46">
        <f>+Daño!N44/Ocurrencia!N44</f>
        <v>1.1878260869565216</v>
      </c>
      <c r="O44" s="46">
        <f>+Daño!O44/Ocurrencia!O44</f>
        <v>2.7736082474226804</v>
      </c>
      <c r="P44" s="46">
        <f>+Daño!P44/Ocurrencia!P44</f>
        <v>11.642352941176469</v>
      </c>
      <c r="Q44" s="46">
        <f>+Daño!Q44/Ocurrencia!Q44</f>
        <v>1.9022727272727273</v>
      </c>
      <c r="R44" s="46">
        <f>+Daño!R44/Ocurrencia!R44</f>
        <v>9.498275444264943</v>
      </c>
      <c r="T44" s="1"/>
    </row>
    <row r="45" spans="1:20" ht="12.75">
      <c r="A45" s="100" t="s">
        <v>76</v>
      </c>
      <c r="B45" s="100"/>
      <c r="C45" s="100"/>
      <c r="D45" s="100"/>
      <c r="E45" s="46">
        <f>Daño!E45/Ocurrencia!E45</f>
        <v>30</v>
      </c>
      <c r="F45" s="46">
        <f>Daño!F45/Ocurrencia!F45</f>
        <v>13.516133333333334</v>
      </c>
      <c r="G45" s="46">
        <f>Daño!G45/Ocurrencia!G45</f>
        <v>4.655005549389567</v>
      </c>
      <c r="H45" s="46">
        <f>Daño!H45/Ocurrencia!H45</f>
        <v>4.342374581939799</v>
      </c>
      <c r="I45" s="46">
        <f>Daño!I45/Ocurrencia!I45</f>
        <v>61.148520710059174</v>
      </c>
      <c r="J45" s="46">
        <f>Daño!J45/Ocurrencia!J45</f>
        <v>15.778869047619049</v>
      </c>
      <c r="K45" s="46"/>
      <c r="L45" s="46">
        <f>Daño!L45/Ocurrencia!L45</f>
        <v>14.935562177195072</v>
      </c>
      <c r="M45" s="46">
        <f>Daño!M45/Ocurrencia!M45</f>
        <v>11.797905405405407</v>
      </c>
      <c r="N45" s="46">
        <f>Daño!N45/Ocurrencia!N45</f>
        <v>2.537752808988764</v>
      </c>
      <c r="O45" s="46">
        <f>Daño!O45/Ocurrencia!O45</f>
        <v>6.247361963190184</v>
      </c>
      <c r="P45" s="46">
        <f>Daño!P45/Ocurrencia!P45</f>
        <v>7.391315789473684</v>
      </c>
      <c r="Q45" s="46">
        <f>Daño!Q45/Ocurrencia!Q45</f>
        <v>1354.4746153846152</v>
      </c>
      <c r="R45" s="46">
        <f>Daño!R45/Ocurrencia!R45</f>
        <v>16.387614812125612</v>
      </c>
      <c r="T45" s="1"/>
    </row>
    <row r="46" spans="1:20" ht="12.75">
      <c r="A46" s="100" t="s">
        <v>77</v>
      </c>
      <c r="B46" s="100"/>
      <c r="C46" s="100"/>
      <c r="D46" s="100"/>
      <c r="E46" s="46">
        <v>0</v>
      </c>
      <c r="F46" s="46">
        <f>Daño!F46/Ocurrencia!F46</f>
        <v>4.004084507042254</v>
      </c>
      <c r="G46" s="46">
        <f>Daño!G46/Ocurrencia!G46</f>
        <v>4.138172268907563</v>
      </c>
      <c r="H46" s="46">
        <f>Daño!H46/Ocurrencia!H46</f>
        <v>4.213639344262296</v>
      </c>
      <c r="I46" s="46">
        <f>Daño!I46/Ocurrencia!I46</f>
        <v>12.243103448275862</v>
      </c>
      <c r="J46" s="46">
        <f>Daño!J46/Ocurrencia!J46</f>
        <v>3.891025641025641</v>
      </c>
      <c r="K46" s="46"/>
      <c r="L46" s="46">
        <f>Daño!L46/Ocurrencia!L46</f>
        <v>1.2606807804068079</v>
      </c>
      <c r="M46" s="46">
        <f>Daño!M46/Ocurrencia!M46</f>
        <v>2.7953936545240894</v>
      </c>
      <c r="N46" s="46">
        <f>Daño!N46/Ocurrencia!N46</f>
        <v>1.5672727272727274</v>
      </c>
      <c r="O46" s="46">
        <f>Daño!O46/Ocurrencia!O46</f>
        <v>3.8190532544378697</v>
      </c>
      <c r="P46" s="46">
        <f>Daño!P46/Ocurrencia!P46</f>
        <v>20.320555555555554</v>
      </c>
      <c r="Q46" s="46">
        <f>Daño!Q46/Ocurrencia!Q46</f>
        <v>26.462272727272726</v>
      </c>
      <c r="R46" s="46">
        <f>Daño!R46/Ocurrencia!R46</f>
        <v>3.0276774022296937</v>
      </c>
      <c r="T46" s="1"/>
    </row>
    <row r="47" spans="1:20" ht="12.75">
      <c r="A47" s="149" t="s">
        <v>88</v>
      </c>
      <c r="B47" s="149"/>
      <c r="C47" s="149"/>
      <c r="D47" s="149"/>
      <c r="E47" s="161">
        <v>0</v>
      </c>
      <c r="F47" s="161">
        <f>Daño!F47/Ocurrencia!F47</f>
        <v>7.319066666666666</v>
      </c>
      <c r="G47" s="161">
        <f>Daño!G47/Ocurrencia!G47</f>
        <v>8.720616844602631</v>
      </c>
      <c r="H47" s="161">
        <f>Daño!H47/Ocurrencia!H47</f>
        <v>62.35167155425196</v>
      </c>
      <c r="I47" s="161">
        <f>Daño!I47/Ocurrencia!I47</f>
        <v>26.724000000000007</v>
      </c>
      <c r="J47" s="161">
        <f>Daño!J47/Ocurrencia!J47</f>
        <v>39.273855116959005</v>
      </c>
      <c r="K47" s="161"/>
      <c r="L47" s="161">
        <f>Daño!L47/Ocurrencia!L47</f>
        <v>6.718655283414958</v>
      </c>
      <c r="M47" s="161">
        <f>Daño!M47/Ocurrencia!M47</f>
        <v>18.28580599173553</v>
      </c>
      <c r="N47" s="161">
        <f>Daño!N47/Ocurrencia!N47</f>
        <v>2.1888888888888896</v>
      </c>
      <c r="O47" s="161">
        <f>Daño!O47/Ocurrencia!O47</f>
        <v>18.180315315315315</v>
      </c>
      <c r="P47" s="161">
        <f>Daño!P47/Ocurrencia!P47</f>
        <v>131.83962962962963</v>
      </c>
      <c r="Q47" s="161">
        <f>Daño!Q47/Ocurrencia!Q47</f>
        <v>0.20800000000000002</v>
      </c>
      <c r="R47" s="161">
        <f>Daño!R47/Ocurrencia!R47</f>
        <v>16.731214506708735</v>
      </c>
      <c r="T47" s="1"/>
    </row>
    <row r="48" spans="1:20" ht="12.75">
      <c r="A48" s="149" t="s">
        <v>89</v>
      </c>
      <c r="B48" s="149"/>
      <c r="C48" s="149"/>
      <c r="D48" s="149"/>
      <c r="E48" s="161">
        <v>0</v>
      </c>
      <c r="F48" s="161">
        <f>Daño!F48/Ocurrencia!F49</f>
        <v>1.5406250000000001</v>
      </c>
      <c r="G48" s="161">
        <f>Daño!G48/Ocurrencia!G49</f>
        <v>5.576355263157894</v>
      </c>
      <c r="H48" s="161">
        <f>Daño!H48/Ocurrencia!H49</f>
        <v>9.914233576642335</v>
      </c>
      <c r="I48" s="161">
        <f>Daño!I48/Ocurrencia!I49</f>
        <v>49.90624390243903</v>
      </c>
      <c r="J48" s="161">
        <f>Daño!J48/Ocurrencia!J49</f>
        <v>29.518863316582916</v>
      </c>
      <c r="K48" s="161"/>
      <c r="L48" s="161">
        <f>Daño!L48/Ocurrencia!L49</f>
        <v>13.336666369379413</v>
      </c>
      <c r="M48" s="161">
        <f>Daño!M48/Ocurrencia!M49</f>
        <v>34.20529017857143</v>
      </c>
      <c r="N48" s="161">
        <f>Daño!N48/Ocurrencia!N49</f>
        <v>4.3338371584699455</v>
      </c>
      <c r="O48" s="161">
        <f>Daño!O48/Ocurrencia!O49</f>
        <v>14.81518018018018</v>
      </c>
      <c r="P48" s="161">
        <f>Daño!P48/Ocurrencia!P49</f>
        <v>4.653218</v>
      </c>
      <c r="Q48" s="161">
        <f>Daño!Q48/Ocurrencia!Q49</f>
        <v>0.16372</v>
      </c>
      <c r="R48" s="161">
        <f>Daño!R48/Ocurrencia!R49</f>
        <v>18.96438760318396</v>
      </c>
      <c r="T48" s="1"/>
    </row>
    <row r="49" spans="1:20" ht="12.75">
      <c r="A49" s="149" t="s">
        <v>91</v>
      </c>
      <c r="B49" s="149"/>
      <c r="C49" s="149"/>
      <c r="D49" s="149"/>
      <c r="E49" s="161">
        <f>Daño!E49/Ocurrencia!E49</f>
        <v>3.837037037037037</v>
      </c>
      <c r="F49" s="161">
        <f>Daño!F49/Ocurrencia!F49</f>
        <v>1.9685416666666666</v>
      </c>
      <c r="G49" s="161">
        <f>Daño!G49/Ocurrencia!G49</f>
        <v>5.437776315789474</v>
      </c>
      <c r="H49" s="161">
        <f>Daño!H49/Ocurrencia!H49</f>
        <v>9.812700729927007</v>
      </c>
      <c r="I49" s="161">
        <f>Daño!I49/Ocurrencia!I49</f>
        <v>17.59970731707317</v>
      </c>
      <c r="J49" s="161">
        <f>Daño!J49/Ocurrencia!J49</f>
        <v>2.99179648241206</v>
      </c>
      <c r="K49" s="161"/>
      <c r="L49" s="161">
        <f>Daño!L49/Ocurrencia!L49</f>
        <v>3.064314381270903</v>
      </c>
      <c r="M49" s="161">
        <f>Daño!M49/Ocurrencia!M49</f>
        <v>9.100550595238095</v>
      </c>
      <c r="N49" s="161">
        <f>Daño!N49/Ocurrencia!N49</f>
        <v>5.9742076502732235</v>
      </c>
      <c r="O49" s="161">
        <f>Daño!O49/Ocurrencia!O49</f>
        <v>7.283213213213213</v>
      </c>
      <c r="P49" s="161">
        <f>Daño!P49/Ocurrencia!P49</f>
        <v>97.1512</v>
      </c>
      <c r="Q49" s="161">
        <f>Daño!Q49/Ocurrencia!Q49</f>
        <v>5.5988</v>
      </c>
      <c r="R49" s="161">
        <f>Daño!R49/Ocurrencia!R49</f>
        <v>6.20529333726415</v>
      </c>
      <c r="T49" s="1"/>
    </row>
    <row r="50" spans="1:20" ht="12.75">
      <c r="A50" s="149" t="s">
        <v>93</v>
      </c>
      <c r="B50" s="244">
        <f>Daño!B50/Ocurrencia!B50</f>
        <v>0.5</v>
      </c>
      <c r="C50" s="244">
        <v>0</v>
      </c>
      <c r="D50" s="244">
        <v>0</v>
      </c>
      <c r="E50" s="245">
        <f>Daño!E50/Ocurrencia!E50</f>
        <v>3.0168214285714288</v>
      </c>
      <c r="F50" s="245">
        <f>Daño!F50/Ocurrencia!F50</f>
        <v>36.03792079207922</v>
      </c>
      <c r="G50" s="245">
        <f>Daño!G50/Ocurrencia!G50</f>
        <v>28.218668054110257</v>
      </c>
      <c r="H50" s="245">
        <f>Daño!H50/Ocurrencia!H50</f>
        <v>137.20547680412383</v>
      </c>
      <c r="I50" s="245">
        <f>Daño!I50/Ocurrencia!I50</f>
        <v>413.8938588235296</v>
      </c>
      <c r="J50" s="245">
        <f>Daño!J50/Ocurrencia!J50</f>
        <v>400.2473917591125</v>
      </c>
      <c r="K50" s="245"/>
      <c r="L50" s="245">
        <f>Daño!L50/Ocurrencia!L50</f>
        <v>61.204054536135196</v>
      </c>
      <c r="M50" s="245">
        <f>Daño!M50/Ocurrencia!M50</f>
        <v>11.104224966799514</v>
      </c>
      <c r="N50" s="245">
        <f>Daño!N50/Ocurrencia!N50</f>
        <v>1.2115512820512824</v>
      </c>
      <c r="O50" s="245">
        <f>Daño!O50/Ocurrencia!O50</f>
        <v>1.3836956521739137</v>
      </c>
      <c r="P50" s="245">
        <f>Daño!P50/Ocurrencia!P50</f>
        <v>0.35897619047619045</v>
      </c>
      <c r="Q50" s="245">
        <f>Daño!Q50/Ocurrencia!Q50</f>
        <v>2.2140785714285713</v>
      </c>
      <c r="R50" s="245">
        <f>Daño!R50/Ocurrencia!R50</f>
        <v>108.11478843382629</v>
      </c>
      <c r="T50" s="1"/>
    </row>
    <row r="51" spans="1:20" ht="12.75">
      <c r="A51" s="149" t="s">
        <v>99</v>
      </c>
      <c r="B51" s="286">
        <f>Ocurrencia!B51/Daño!B51</f>
        <v>1.8018018018018018</v>
      </c>
      <c r="C51" s="286">
        <f>Ocurrencia!C51/Daño!C51</f>
        <v>1</v>
      </c>
      <c r="D51" s="286">
        <v>0</v>
      </c>
      <c r="E51" s="286">
        <f>Ocurrencia!E51/Daño!E51</f>
        <v>0.3241280954233113</v>
      </c>
      <c r="F51" s="286">
        <f>Ocurrencia!F51/Daño!F51</f>
        <v>0.09852834481337835</v>
      </c>
      <c r="G51" s="286">
        <f>Ocurrencia!G51/Daño!G51</f>
        <v>0.17249915587380618</v>
      </c>
      <c r="H51" s="286">
        <f>Ocurrencia!H51/Daño!H51</f>
        <v>0.08707591768631813</v>
      </c>
      <c r="I51" s="286">
        <f>Ocurrencia!I51/Daño!I51</f>
        <v>0.13049765456918141</v>
      </c>
      <c r="J51" s="286">
        <f>Ocurrencia!J51/Daño!J51</f>
        <v>0.28563594189110725</v>
      </c>
      <c r="K51" s="286"/>
      <c r="L51" s="286">
        <f>Ocurrencia!L51/Daño!L51</f>
        <v>0.31448716016994555</v>
      </c>
      <c r="M51" s="286">
        <f>Ocurrencia!M51/Daño!M51</f>
        <v>0.06983050097986822</v>
      </c>
      <c r="N51" s="286">
        <f>Ocurrencia!N51/Daño!N51</f>
        <v>0.1940193534305047</v>
      </c>
      <c r="O51" s="286">
        <f>Ocurrencia!O51/Daño!O51</f>
        <v>0.2485821712116829</v>
      </c>
      <c r="P51" s="286">
        <f>Ocurrencia!P51/Daño!P51</f>
        <v>0.3812636165577342</v>
      </c>
      <c r="Q51" s="286">
        <f>Ocurrencia!Q51/Daño!Q51</f>
        <v>0.1182510667231644</v>
      </c>
      <c r="R51" s="286">
        <f>Ocurrencia!R51/Daño!R51</f>
        <v>0.1537391776094717</v>
      </c>
      <c r="T51" s="1"/>
    </row>
    <row r="52" spans="1:20" ht="12.75">
      <c r="A52" s="101" t="s">
        <v>103</v>
      </c>
      <c r="B52" s="263">
        <f>Ocurrencia!B52/Daño!B52</f>
        <v>0.444264943457189</v>
      </c>
      <c r="C52" s="263">
        <f>Ocurrencia!C52/Daño!C52</f>
        <v>1.9267822736030829</v>
      </c>
      <c r="D52" s="263">
        <v>0</v>
      </c>
      <c r="E52" s="263">
        <f>Ocurrencia!E52/Daño!E52</f>
        <v>0.5501802314551318</v>
      </c>
      <c r="F52" s="263">
        <f>Ocurrencia!F52/Daño!F52</f>
        <v>0.3123978350103527</v>
      </c>
      <c r="G52" s="263">
        <f>Ocurrencia!G52/Daño!G52</f>
        <v>0.20581091775750185</v>
      </c>
      <c r="H52" s="263">
        <f>Ocurrencia!H52/Daño!H52</f>
        <v>0.1910850217000028</v>
      </c>
      <c r="I52" s="263">
        <f>Ocurrencia!I52/Daño!I52</f>
        <v>0.06684409498973383</v>
      </c>
      <c r="J52" s="263">
        <f>Ocurrencia!J52/Daño!J52</f>
        <v>0.13031854868713288</v>
      </c>
      <c r="K52" s="263">
        <f>Ocurrencia!K52/Daño!K52</f>
        <v>0.13417120265081092</v>
      </c>
      <c r="L52" s="263">
        <f>Ocurrencia!L52/Daño!L52</f>
        <v>0.20367103001784329</v>
      </c>
      <c r="M52" s="263">
        <f>Ocurrencia!M52/Daño!M52</f>
        <v>0.0483857925212566</v>
      </c>
      <c r="N52" s="263">
        <f>Ocurrencia!N52/Daño!N52</f>
        <v>0.22405595934204048</v>
      </c>
      <c r="O52" s="263">
        <f>Ocurrencia!O52/Daño!O52</f>
        <v>0.11249084143621388</v>
      </c>
      <c r="P52" s="263">
        <f>Ocurrencia!P52/Daño!P52</f>
        <v>0.0025456693073742944</v>
      </c>
      <c r="Q52" s="263">
        <f>Ocurrencia!Q52/Daño!Q52</f>
        <v>0.3606853020739405</v>
      </c>
      <c r="R52" s="263">
        <f>Ocurrencia!R52/Daño!R52</f>
        <v>0.0901651559870937</v>
      </c>
      <c r="T52" s="1"/>
    </row>
    <row r="53" spans="1:20" ht="30">
      <c r="A53" s="131" t="s">
        <v>107</v>
      </c>
      <c r="B53" s="116">
        <f>+Daño!B53/Ocurrencia!B53</f>
        <v>1.5883333333333336</v>
      </c>
      <c r="C53" s="116">
        <v>0</v>
      </c>
      <c r="D53" s="116">
        <v>0</v>
      </c>
      <c r="E53" s="116">
        <f>+Daño!E53/Ocurrencia!E53</f>
        <v>1.704420065252855</v>
      </c>
      <c r="F53" s="116">
        <f>+Daño!F53/Ocurrencia!F53</f>
        <v>15.828412698412702</v>
      </c>
      <c r="G53" s="116">
        <f>+Daño!G53/Ocurrencia!G53</f>
        <v>9.005214208936888</v>
      </c>
      <c r="H53" s="116">
        <f>+Daño!H53/Ocurrencia!H53</f>
        <v>12.169740451616281</v>
      </c>
      <c r="I53" s="116">
        <f>+Daño!I53/Ocurrencia!I53</f>
        <v>34.320842321165195</v>
      </c>
      <c r="J53" s="116">
        <f>+Daño!J53/Ocurrencia!J53</f>
        <v>26.499897708779443</v>
      </c>
      <c r="K53" s="116">
        <f>+Daño!K53/Ocurrencia!K53</f>
        <v>7.453164168190126</v>
      </c>
      <c r="L53" s="116">
        <f>+Daño!L53/Ocurrencia!L53</f>
        <v>7.149499687783258</v>
      </c>
      <c r="M53" s="116">
        <f>+Daño!M53/Ocurrencia!M53</f>
        <v>10.123333129958958</v>
      </c>
      <c r="N53" s="116">
        <f>+Daño!N53/Ocurrencia!N53</f>
        <v>7.246972011585047</v>
      </c>
      <c r="O53" s="116">
        <f>+Daño!O53/Ocurrencia!O53</f>
        <v>13.709242171968192</v>
      </c>
      <c r="P53" s="116">
        <f>+Daño!P53/Ocurrencia!P53</f>
        <v>49.617640431519696</v>
      </c>
      <c r="Q53" s="116">
        <f>+Daño!Q53/Ocurrencia!Q53</f>
        <v>73.26907854077253</v>
      </c>
      <c r="R53" s="132">
        <f>+Daño!R53/Ocurrencia!R53</f>
        <v>12.154653951763308</v>
      </c>
      <c r="T53" s="52"/>
    </row>
    <row r="54" s="30" customFormat="1" ht="12.75"/>
    <row r="55" spans="1:23" ht="45">
      <c r="A55" s="333" t="s">
        <v>120</v>
      </c>
      <c r="B55" s="334">
        <f>Daño!B57/Ocurrencia!B57</f>
        <v>0.5471428571428572</v>
      </c>
      <c r="C55" s="334">
        <f>Daño!C57/Ocurrencia!C57</f>
        <v>1</v>
      </c>
      <c r="D55" s="334">
        <v>0</v>
      </c>
      <c r="E55" s="334">
        <f>Daño!E57/Ocurrencia!E57</f>
        <v>3.4022868852459016</v>
      </c>
      <c r="F55" s="334">
        <f>Daño!F57/Ocurrencia!F57</f>
        <v>12.970275862068968</v>
      </c>
      <c r="G55" s="334">
        <f>Daño!G57/Ocurrencia!G57</f>
        <v>10.998036240090594</v>
      </c>
      <c r="H55" s="334">
        <f>Daño!H57/Ocurrencia!H57</f>
        <v>44.01666238437819</v>
      </c>
      <c r="I55" s="334">
        <f>Daño!I57/Ocurrencia!I57</f>
        <v>106.96549241146717</v>
      </c>
      <c r="J55" s="334">
        <f>Daño!J57/Ocurrencia!J57</f>
        <v>85.56114307136905</v>
      </c>
      <c r="K55" s="334">
        <v>0</v>
      </c>
      <c r="L55" s="334">
        <f>Daño!L57/Ocurrencia!L57</f>
        <v>14.289176546002995</v>
      </c>
      <c r="M55" s="334">
        <f>Daño!M57/Ocurrencia!M57</f>
        <v>17.74713370705245</v>
      </c>
      <c r="N55" s="334">
        <f>Daño!N57/Ocurrencia!N57</f>
        <v>4.369754009819967</v>
      </c>
      <c r="O55" s="334">
        <f>Daño!O57/Ocurrencia!O57</f>
        <v>9.825122797089731</v>
      </c>
      <c r="P55" s="334">
        <f>Daño!P57/Ocurrencia!P57</f>
        <v>60.926639160839166</v>
      </c>
      <c r="Q55" s="334">
        <f>Daño!Q57/Ocurrencia!Q57</f>
        <v>3.467148314606742</v>
      </c>
      <c r="R55" s="334">
        <f>Daño!R57/Ocurrencia!R57</f>
        <v>27.25830998401082</v>
      </c>
      <c r="W55" s="8"/>
    </row>
    <row r="56" spans="1:23" ht="45">
      <c r="A56" s="333" t="s">
        <v>116</v>
      </c>
      <c r="B56" s="334">
        <f>Daño!B58/Ocurrencia!B58</f>
        <v>0.5471428571428572</v>
      </c>
      <c r="C56" s="334">
        <f>Daño!C58/Ocurrencia!C58</f>
        <v>1</v>
      </c>
      <c r="D56" s="334">
        <v>0</v>
      </c>
      <c r="E56" s="334">
        <f>Daño!E58/Ocurrencia!E58</f>
        <v>3.831282258064516</v>
      </c>
      <c r="F56" s="334">
        <f>Daño!F58/Ocurrencia!F58</f>
        <v>11.921870397643595</v>
      </c>
      <c r="G56" s="334">
        <f>Daño!G58/Ocurrencia!G58</f>
        <v>10.139178406534862</v>
      </c>
      <c r="H56" s="334">
        <f>Daño!H58/Ocurrencia!H58</f>
        <v>27.527705428286843</v>
      </c>
      <c r="I56" s="334">
        <f>Daño!I58/Ocurrencia!I58</f>
        <v>75.00703650292927</v>
      </c>
      <c r="J56" s="334">
        <f>Daño!J58/Ocurrencia!J58</f>
        <v>60.91483429464905</v>
      </c>
      <c r="K56" s="334">
        <v>0</v>
      </c>
      <c r="L56" s="334">
        <f>Daño!L58/Ocurrencia!L58</f>
        <v>10.735203536629365</v>
      </c>
      <c r="M56" s="334">
        <f>Daño!M58/Ocurrencia!M58</f>
        <v>13.337163610657969</v>
      </c>
      <c r="N56" s="334">
        <f>Daño!N58/Ocurrencia!N58</f>
        <v>4.06507352398524</v>
      </c>
      <c r="O56" s="334">
        <f>Daño!O58/Ocurrencia!O58</f>
        <v>7.727504632824051</v>
      </c>
      <c r="P56" s="334">
        <f>Daño!P58/Ocurrencia!P58</f>
        <v>52.670840963855426</v>
      </c>
      <c r="Q56" s="334">
        <f>Daño!Q58/Ocurrencia!Q58</f>
        <v>103.63763389830508</v>
      </c>
      <c r="R56" s="334">
        <f>Daño!R58/Ocurrencia!R58</f>
        <v>19.767339998301047</v>
      </c>
      <c r="W56" s="8"/>
    </row>
    <row r="57" spans="1:23" ht="15">
      <c r="A57" s="3" t="s">
        <v>124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W57" s="8"/>
    </row>
    <row r="58" spans="1:23" ht="15">
      <c r="A58" s="335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W58" s="8"/>
    </row>
    <row r="59" spans="1:4" ht="12.75">
      <c r="A59" s="49" t="s">
        <v>45</v>
      </c>
      <c r="B59" s="3"/>
      <c r="C59" s="3"/>
      <c r="D59" s="3"/>
    </row>
    <row r="60" ht="12.75">
      <c r="A60" s="49" t="s">
        <v>90</v>
      </c>
    </row>
    <row r="61" ht="12.75">
      <c r="A61" s="190" t="s">
        <v>104</v>
      </c>
    </row>
    <row r="62" spans="2:4" ht="12.75">
      <c r="B62" s="49"/>
      <c r="C62" s="49"/>
      <c r="D62" s="49"/>
    </row>
    <row r="63" spans="2:4" ht="12.75">
      <c r="B63" s="49"/>
      <c r="C63" s="49"/>
      <c r="D63" s="49"/>
    </row>
    <row r="64" spans="2:4" ht="12.75">
      <c r="B64" s="190"/>
      <c r="C64" s="190"/>
      <c r="D64" s="190"/>
    </row>
    <row r="65" spans="18:22" ht="15">
      <c r="R65" s="319" t="s">
        <v>84</v>
      </c>
      <c r="S65" s="305"/>
      <c r="T65" s="305"/>
      <c r="U65" s="305"/>
      <c r="V65" s="320"/>
    </row>
    <row r="66" spans="18:22" ht="30">
      <c r="R66" s="102" t="s">
        <v>68</v>
      </c>
      <c r="S66" s="103" t="s">
        <v>117</v>
      </c>
      <c r="T66" s="103" t="s">
        <v>103</v>
      </c>
      <c r="U66" s="103" t="s">
        <v>70</v>
      </c>
      <c r="V66" s="104" t="s">
        <v>71</v>
      </c>
    </row>
    <row r="67" spans="18:22" ht="12.75">
      <c r="R67" s="109" t="s">
        <v>94</v>
      </c>
      <c r="S67" s="24">
        <f>+B55</f>
        <v>0.5471428571428572</v>
      </c>
      <c r="T67" s="24">
        <f>+B52</f>
        <v>0.444264943457189</v>
      </c>
      <c r="U67" s="24">
        <f>+T67-S67</f>
        <v>-0.10287791368566818</v>
      </c>
      <c r="V67" s="89">
        <f>IF(T67&gt;0,(T67-S67)*100/S67,0)</f>
        <v>-18.80275184855554</v>
      </c>
    </row>
    <row r="68" spans="18:22" ht="12.75">
      <c r="R68" s="110" t="s">
        <v>95</v>
      </c>
      <c r="S68" s="16">
        <f>+C55</f>
        <v>1</v>
      </c>
      <c r="T68" s="16">
        <f>+C52</f>
        <v>1.9267822736030829</v>
      </c>
      <c r="U68" s="16">
        <f>+T68-S68</f>
        <v>0.9267822736030829</v>
      </c>
      <c r="V68" s="91">
        <f>IF(T68&gt;0,(T68-S68)*100/S68,0)</f>
        <v>92.67822736030828</v>
      </c>
    </row>
    <row r="69" spans="18:22" ht="12.75">
      <c r="R69" s="110" t="s">
        <v>96</v>
      </c>
      <c r="S69" s="16">
        <f>+D55</f>
        <v>0</v>
      </c>
      <c r="T69" s="16">
        <f>+D52</f>
        <v>0</v>
      </c>
      <c r="U69" s="16">
        <f>+T69-S69</f>
        <v>0</v>
      </c>
      <c r="V69" s="90">
        <f aca="true" t="shared" si="0" ref="V69:V83">IF(T69&gt;0,(T69-S69)*100/S69,0)</f>
        <v>0</v>
      </c>
    </row>
    <row r="70" spans="18:22" ht="12.75">
      <c r="R70" s="110" t="s">
        <v>2</v>
      </c>
      <c r="S70" s="16">
        <f>+E55</f>
        <v>3.4022868852459016</v>
      </c>
      <c r="T70" s="16">
        <f>+E52</f>
        <v>0.5501802314551318</v>
      </c>
      <c r="U70" s="16">
        <f aca="true" t="shared" si="1" ref="U70:U81">+T70-S70</f>
        <v>-2.85210665379077</v>
      </c>
      <c r="V70" s="90">
        <f t="shared" si="0"/>
        <v>-83.82910524562166</v>
      </c>
    </row>
    <row r="71" spans="18:22" ht="12.75">
      <c r="R71" s="110" t="s">
        <v>3</v>
      </c>
      <c r="S71" s="16">
        <f>+F55</f>
        <v>12.970275862068968</v>
      </c>
      <c r="T71" s="16">
        <f>+F52</f>
        <v>0.3123978350103527</v>
      </c>
      <c r="U71" s="16">
        <f t="shared" si="1"/>
        <v>-12.657878027058615</v>
      </c>
      <c r="V71" s="90">
        <f t="shared" si="0"/>
        <v>-97.59143260843088</v>
      </c>
    </row>
    <row r="72" spans="18:22" ht="12.75">
      <c r="R72" s="110" t="s">
        <v>4</v>
      </c>
      <c r="S72" s="16">
        <f>+G55</f>
        <v>10.998036240090594</v>
      </c>
      <c r="T72" s="16">
        <f>+G52</f>
        <v>0.20581091775750185</v>
      </c>
      <c r="U72" s="16">
        <f t="shared" si="1"/>
        <v>-10.792225322333092</v>
      </c>
      <c r="V72" s="90">
        <f t="shared" si="0"/>
        <v>-98.12865757791133</v>
      </c>
    </row>
    <row r="73" spans="18:22" ht="12.75">
      <c r="R73" s="111" t="s">
        <v>5</v>
      </c>
      <c r="S73" s="16">
        <f>+H55</f>
        <v>44.01666238437819</v>
      </c>
      <c r="T73" s="16">
        <f>+H52</f>
        <v>0.1910850217000028</v>
      </c>
      <c r="U73" s="16">
        <f t="shared" si="1"/>
        <v>-43.82557736267819</v>
      </c>
      <c r="V73" s="90">
        <f t="shared" si="0"/>
        <v>-99.56588025681879</v>
      </c>
    </row>
    <row r="74" spans="18:22" ht="12.75">
      <c r="R74" s="110" t="s">
        <v>6</v>
      </c>
      <c r="S74" s="16">
        <f>+I55</f>
        <v>106.96549241146717</v>
      </c>
      <c r="T74" s="16">
        <f>+I52</f>
        <v>0.06684409498973383</v>
      </c>
      <c r="U74" s="16">
        <f t="shared" si="1"/>
        <v>-106.89864831647743</v>
      </c>
      <c r="V74" s="90">
        <f t="shared" si="0"/>
        <v>-99.93750872970078</v>
      </c>
    </row>
    <row r="75" spans="18:22" ht="12.75">
      <c r="R75" s="110" t="s">
        <v>7</v>
      </c>
      <c r="S75" s="16">
        <f>+J55</f>
        <v>85.56114307136905</v>
      </c>
      <c r="T75" s="16">
        <f>+J52</f>
        <v>0.13031854868713288</v>
      </c>
      <c r="U75" s="16">
        <f t="shared" si="1"/>
        <v>-85.43082452268192</v>
      </c>
      <c r="V75" s="90">
        <f t="shared" si="0"/>
        <v>-99.8476895656029</v>
      </c>
    </row>
    <row r="76" spans="18:22" ht="12.75">
      <c r="R76" s="110" t="s">
        <v>108</v>
      </c>
      <c r="S76" s="16">
        <f>+K55</f>
        <v>0</v>
      </c>
      <c r="T76" s="16">
        <f>+K52</f>
        <v>0.13417120265081092</v>
      </c>
      <c r="U76" s="16">
        <f t="shared" si="1"/>
        <v>0.13417120265081092</v>
      </c>
      <c r="V76" s="90">
        <v>0</v>
      </c>
    </row>
    <row r="77" spans="18:22" ht="12.75">
      <c r="R77" s="110" t="s">
        <v>8</v>
      </c>
      <c r="S77" s="16">
        <f>+L55</f>
        <v>14.289176546002995</v>
      </c>
      <c r="T77" s="16">
        <f>+L52</f>
        <v>0.20367103001784329</v>
      </c>
      <c r="U77" s="16">
        <f t="shared" si="1"/>
        <v>-14.085505515985151</v>
      </c>
      <c r="V77" s="90">
        <f t="shared" si="0"/>
        <v>-98.57464823559188</v>
      </c>
    </row>
    <row r="78" spans="18:22" ht="12.75">
      <c r="R78" s="110" t="s">
        <v>9</v>
      </c>
      <c r="S78" s="16">
        <f>+M55</f>
        <v>17.74713370705245</v>
      </c>
      <c r="T78" s="16">
        <f>+M52</f>
        <v>0.0483857925212566</v>
      </c>
      <c r="U78" s="16">
        <f t="shared" si="1"/>
        <v>-17.698747914531193</v>
      </c>
      <c r="V78" s="90">
        <f t="shared" si="0"/>
        <v>-99.72735995952954</v>
      </c>
    </row>
    <row r="79" spans="18:22" ht="12.75">
      <c r="R79" s="110" t="s">
        <v>46</v>
      </c>
      <c r="S79" s="16">
        <f>+N55</f>
        <v>4.369754009819967</v>
      </c>
      <c r="T79" s="16">
        <f>+N52</f>
        <v>0.22405595934204048</v>
      </c>
      <c r="U79" s="16">
        <f t="shared" si="1"/>
        <v>-4.145698050477927</v>
      </c>
      <c r="V79" s="90">
        <f t="shared" si="0"/>
        <v>-94.87257271602638</v>
      </c>
    </row>
    <row r="80" spans="18:22" ht="12.75">
      <c r="R80" s="110" t="s">
        <v>10</v>
      </c>
      <c r="S80" s="16">
        <f>+O55</f>
        <v>9.825122797089731</v>
      </c>
      <c r="T80" s="16">
        <f>+O52</f>
        <v>0.11249084143621388</v>
      </c>
      <c r="U80" s="16">
        <f t="shared" si="1"/>
        <v>-9.712631955653517</v>
      </c>
      <c r="V80" s="90">
        <f t="shared" si="0"/>
        <v>-98.8550693588325</v>
      </c>
    </row>
    <row r="81" spans="18:22" ht="12.75">
      <c r="R81" s="110" t="s">
        <v>11</v>
      </c>
      <c r="S81" s="16">
        <f>+P55</f>
        <v>60.926639160839166</v>
      </c>
      <c r="T81" s="16">
        <f>+P52</f>
        <v>0.0025456693073742944</v>
      </c>
      <c r="U81" s="16">
        <f t="shared" si="1"/>
        <v>-60.92409349153179</v>
      </c>
      <c r="V81" s="90">
        <f t="shared" si="0"/>
        <v>-99.99582174670647</v>
      </c>
    </row>
    <row r="82" spans="18:22" ht="12.75">
      <c r="R82" s="112" t="s">
        <v>12</v>
      </c>
      <c r="S82" s="22">
        <f>AVERAGE(Q47:Q51)</f>
        <v>1.6605699276303472</v>
      </c>
      <c r="T82" s="22">
        <f>+Q52</f>
        <v>0.3606853020739405</v>
      </c>
      <c r="U82" s="22">
        <f>+T82-S82</f>
        <v>-1.2998846255564067</v>
      </c>
      <c r="V82" s="118">
        <f t="shared" si="0"/>
        <v>-78.27942707666381</v>
      </c>
    </row>
    <row r="83" spans="18:22" ht="15">
      <c r="R83" s="81" t="s">
        <v>69</v>
      </c>
      <c r="S83" s="116">
        <f>AVERAGE(R47:R51)</f>
        <v>30.033884611718527</v>
      </c>
      <c r="T83" s="116">
        <f>+R52</f>
        <v>0.0901651559870937</v>
      </c>
      <c r="U83" s="116">
        <f>+T83-S83</f>
        <v>-29.943719455731433</v>
      </c>
      <c r="V83" s="83">
        <f t="shared" si="0"/>
        <v>-99.69978856497333</v>
      </c>
    </row>
    <row r="85" spans="1:6" ht="12.75">
      <c r="A85" s="5"/>
      <c r="B85" s="5"/>
      <c r="C85" s="5"/>
      <c r="D85" s="5"/>
      <c r="E85" s="5"/>
      <c r="F85" s="5"/>
    </row>
    <row r="88" spans="8:17" ht="15">
      <c r="H88" s="172"/>
      <c r="I88" s="173"/>
      <c r="J88" s="173"/>
      <c r="K88" s="173"/>
      <c r="L88" s="173"/>
      <c r="M88" s="174"/>
      <c r="N88" s="5"/>
      <c r="O88" s="5"/>
      <c r="P88" s="5"/>
      <c r="Q88" s="5"/>
    </row>
    <row r="89" spans="8:17" ht="15">
      <c r="H89" s="172"/>
      <c r="I89" s="173"/>
      <c r="J89" s="173"/>
      <c r="K89" s="173"/>
      <c r="L89" s="173"/>
      <c r="M89" s="174"/>
      <c r="N89" s="5"/>
      <c r="O89" s="5"/>
      <c r="P89" s="5"/>
      <c r="Q89" s="5"/>
    </row>
    <row r="90" spans="1:13" ht="12.75">
      <c r="A90" s="49" t="s">
        <v>45</v>
      </c>
      <c r="B90" s="49"/>
      <c r="C90" s="49"/>
      <c r="D90" s="49"/>
      <c r="H90" s="8"/>
      <c r="I90" s="8"/>
      <c r="J90" s="8"/>
      <c r="K90" s="8"/>
      <c r="L90" s="8"/>
      <c r="M90" s="8"/>
    </row>
    <row r="91" spans="1:4" ht="12.75">
      <c r="A91" s="49" t="s">
        <v>90</v>
      </c>
      <c r="B91" s="49"/>
      <c r="C91" s="49"/>
      <c r="D91" s="49"/>
    </row>
    <row r="92" spans="1:4" ht="12.75">
      <c r="A92" s="190" t="s">
        <v>104</v>
      </c>
      <c r="B92" s="190"/>
      <c r="C92" s="190"/>
      <c r="D92" s="190"/>
    </row>
    <row r="93" spans="1:4" ht="12.75">
      <c r="A93" s="2"/>
      <c r="B93" s="2"/>
      <c r="C93" s="2"/>
      <c r="D93" s="2"/>
    </row>
    <row r="94" spans="1:18" ht="15.75">
      <c r="A94" s="303" t="s">
        <v>57</v>
      </c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</row>
    <row r="95" spans="1:18" ht="15.75">
      <c r="A95" s="310" t="s">
        <v>110</v>
      </c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</row>
    <row r="96" spans="1:18" ht="12.75">
      <c r="A96" s="14" t="s">
        <v>79</v>
      </c>
      <c r="B96" s="14"/>
      <c r="C96" s="14"/>
      <c r="D96" s="1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299" t="s">
        <v>78</v>
      </c>
      <c r="B97" s="304" t="s">
        <v>83</v>
      </c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6"/>
      <c r="R97" s="301" t="s">
        <v>1</v>
      </c>
    </row>
    <row r="98" spans="1:18" ht="15">
      <c r="A98" s="317"/>
      <c r="B98" s="204" t="s">
        <v>94</v>
      </c>
      <c r="C98" s="204" t="s">
        <v>95</v>
      </c>
      <c r="D98" s="204" t="s">
        <v>96</v>
      </c>
      <c r="E98" s="142" t="s">
        <v>2</v>
      </c>
      <c r="F98" s="142" t="s">
        <v>3</v>
      </c>
      <c r="G98" s="142" t="s">
        <v>4</v>
      </c>
      <c r="H98" s="142" t="s">
        <v>5</v>
      </c>
      <c r="I98" s="142" t="s">
        <v>6</v>
      </c>
      <c r="J98" s="142" t="s">
        <v>7</v>
      </c>
      <c r="K98" s="61" t="s">
        <v>108</v>
      </c>
      <c r="L98" s="142" t="s">
        <v>8</v>
      </c>
      <c r="M98" s="142" t="s">
        <v>9</v>
      </c>
      <c r="N98" s="142" t="s">
        <v>46</v>
      </c>
      <c r="O98" s="142" t="s">
        <v>10</v>
      </c>
      <c r="P98" s="142" t="s">
        <v>11</v>
      </c>
      <c r="Q98" s="142" t="s">
        <v>12</v>
      </c>
      <c r="R98" s="318"/>
    </row>
    <row r="99" spans="1:23" ht="12.75">
      <c r="A99" s="63" t="s">
        <v>49</v>
      </c>
      <c r="B99" s="63"/>
      <c r="C99" s="63"/>
      <c r="D99" s="63"/>
      <c r="E99" s="105"/>
      <c r="F99" s="105">
        <f>+Daño!F121/Ocurrencia!F121</f>
        <v>800</v>
      </c>
      <c r="G99" s="105">
        <f>+Daño!G121/Ocurrencia!G121</f>
        <v>464.84375</v>
      </c>
      <c r="H99" s="105">
        <f>+Daño!H121/Ocurrencia!H121</f>
        <v>650</v>
      </c>
      <c r="I99" s="105"/>
      <c r="J99" s="105">
        <f>+Daño!J121/Ocurrencia!J121</f>
        <v>1024.5333333333333</v>
      </c>
      <c r="K99" s="105"/>
      <c r="L99" s="105">
        <f>+Daño!L121/Ocurrencia!L121</f>
        <v>301.825</v>
      </c>
      <c r="M99" s="105">
        <f>+Daño!M121/Ocurrencia!M121</f>
        <v>296.06666666666666</v>
      </c>
      <c r="N99" s="105"/>
      <c r="O99" s="105"/>
      <c r="P99" s="105"/>
      <c r="Q99" s="105">
        <f>+Daño!Q121/Ocurrencia!Q121</f>
        <v>1903.6666666666667</v>
      </c>
      <c r="R99" s="105">
        <f>+Daño!R121/Ocurrencia!R121</f>
        <v>832.24</v>
      </c>
      <c r="W99" s="5"/>
    </row>
    <row r="100" spans="1:18" ht="12.75">
      <c r="A100" s="10" t="s">
        <v>50</v>
      </c>
      <c r="B100" s="10"/>
      <c r="C100" s="10"/>
      <c r="D100" s="10"/>
      <c r="E100" s="12"/>
      <c r="F100" s="12"/>
      <c r="G100" s="12">
        <f>+Daño!G122/Ocurrencia!G122</f>
        <v>755.0676923076923</v>
      </c>
      <c r="H100" s="12">
        <f>+Daño!H122/Ocurrencia!H122</f>
        <v>1081.2</v>
      </c>
      <c r="I100" s="12">
        <f>+Daño!I122/Ocurrencia!I122</f>
        <v>1206.5555555555557</v>
      </c>
      <c r="J100" s="12">
        <f>+Daño!J122/Ocurrencia!J122</f>
        <v>291.2</v>
      </c>
      <c r="K100" s="12"/>
      <c r="L100" s="12">
        <f>+Daño!L122/Ocurrencia!L122</f>
        <v>561.1833333333333</v>
      </c>
      <c r="M100" s="12">
        <f>+Daño!M122/Ocurrencia!M122</f>
        <v>423.4777777777778</v>
      </c>
      <c r="N100" s="12"/>
      <c r="O100" s="12"/>
      <c r="P100" s="12"/>
      <c r="Q100" s="12"/>
      <c r="R100" s="12">
        <f>+Daño!R122/Ocurrencia!R122</f>
        <v>725.6209259259259</v>
      </c>
    </row>
    <row r="101" spans="1:18" ht="12.75">
      <c r="A101" s="10" t="s">
        <v>51</v>
      </c>
      <c r="B101" s="10"/>
      <c r="C101" s="10"/>
      <c r="D101" s="10"/>
      <c r="E101" s="12"/>
      <c r="F101" s="12"/>
      <c r="G101" s="12">
        <f>+Daño!G123/Ocurrencia!G123</f>
        <v>1080.391818181818</v>
      </c>
      <c r="H101" s="12">
        <f>+Daño!H123/Ocurrencia!H123</f>
        <v>629</v>
      </c>
      <c r="I101" s="12">
        <f>+Daño!I123/Ocurrencia!I123</f>
        <v>762.4285714285714</v>
      </c>
      <c r="J101" s="12">
        <f>+Daño!J123/Ocurrencia!J123</f>
        <v>283.625</v>
      </c>
      <c r="K101" s="12"/>
      <c r="L101" s="12">
        <f>+Daño!L123/Ocurrencia!L123</f>
        <v>550.5166666666667</v>
      </c>
      <c r="M101" s="12">
        <f>+Daño!M123/Ocurrencia!M123</f>
        <v>736.9605263157895</v>
      </c>
      <c r="N101" s="12">
        <f>+Daño!N123/Ocurrencia!N123</f>
        <v>300.42857142857144</v>
      </c>
      <c r="O101" s="12">
        <f>+Daño!O123/Ocurrencia!O123</f>
        <v>444.34375</v>
      </c>
      <c r="P101" s="12">
        <f>+Daño!P123/Ocurrencia!P123</f>
        <v>500</v>
      </c>
      <c r="Q101" s="12"/>
      <c r="R101" s="12">
        <f>+Daño!R123/Ocurrencia!R123</f>
        <v>667.8892783505154</v>
      </c>
    </row>
    <row r="102" spans="1:18" ht="12.75">
      <c r="A102" s="10" t="s">
        <v>52</v>
      </c>
      <c r="B102" s="10"/>
      <c r="C102" s="10"/>
      <c r="D102" s="10"/>
      <c r="E102" s="12"/>
      <c r="F102" s="12">
        <f>+Daño!F124/Ocurrencia!F124</f>
        <v>250</v>
      </c>
      <c r="G102" s="12"/>
      <c r="H102" s="12">
        <f>+Daño!H124/Ocurrencia!H124</f>
        <v>300</v>
      </c>
      <c r="I102" s="12">
        <f>+Daño!I124/Ocurrencia!I124</f>
        <v>309</v>
      </c>
      <c r="J102" s="12">
        <f>+Daño!J124/Ocurrencia!J124</f>
        <v>959.4442857142857</v>
      </c>
      <c r="K102" s="12"/>
      <c r="L102" s="12">
        <f>+Daño!L124/Ocurrencia!L124</f>
        <v>1301.4108</v>
      </c>
      <c r="M102" s="12">
        <f>+Daño!M124/Ocurrencia!M124</f>
        <v>889.185</v>
      </c>
      <c r="N102" s="12"/>
      <c r="O102" s="12">
        <f>+Daño!O124/Ocurrencia!O124</f>
        <v>3186.25</v>
      </c>
      <c r="P102" s="12">
        <f>+Daño!P124/Ocurrencia!P124</f>
        <v>956.6666666666666</v>
      </c>
      <c r="Q102" s="12">
        <f>+Daño!Q124/Ocurrencia!Q124</f>
        <v>475</v>
      </c>
      <c r="R102" s="12">
        <f>+Daño!R124/Ocurrencia!R124</f>
        <v>1235.5330612244898</v>
      </c>
    </row>
    <row r="103" spans="1:18" ht="12.75">
      <c r="A103" s="10" t="s">
        <v>53</v>
      </c>
      <c r="B103" s="10"/>
      <c r="C103" s="10"/>
      <c r="D103" s="10"/>
      <c r="E103" s="12"/>
      <c r="F103" s="12">
        <f>+Daño!F125/Ocurrencia!F125</f>
        <v>1483.3333333333333</v>
      </c>
      <c r="G103" s="12">
        <f>+Daño!G125/Ocurrencia!G125</f>
        <v>1082.161904761905</v>
      </c>
      <c r="H103" s="12">
        <f>+Daño!H125/Ocurrencia!H125</f>
        <v>892.25</v>
      </c>
      <c r="I103" s="12">
        <f>+Daño!I125/Ocurrencia!I125</f>
        <v>661.4642857142857</v>
      </c>
      <c r="J103" s="12">
        <f>+Daño!J125/Ocurrencia!J125</f>
        <v>931.9538461538461</v>
      </c>
      <c r="K103" s="12"/>
      <c r="L103" s="12">
        <f>+Daño!L125/Ocurrencia!L125</f>
        <v>431.07142857142856</v>
      </c>
      <c r="M103" s="12">
        <f>+Daño!M125/Ocurrencia!M125</f>
        <v>312.75</v>
      </c>
      <c r="N103" s="12">
        <f>+Daño!N125/Ocurrencia!N125</f>
        <v>875</v>
      </c>
      <c r="O103" s="12"/>
      <c r="P103" s="12">
        <f>+Daño!P125/Ocurrencia!P125</f>
        <v>410</v>
      </c>
      <c r="Q103" s="12"/>
      <c r="R103" s="12">
        <f>+Daño!R125/Ocurrencia!R125</f>
        <v>841.4333333333334</v>
      </c>
    </row>
    <row r="104" spans="1:18" ht="12.75">
      <c r="A104" s="10" t="s">
        <v>54</v>
      </c>
      <c r="B104" s="10"/>
      <c r="C104" s="10"/>
      <c r="D104" s="10"/>
      <c r="E104" s="12"/>
      <c r="F104" s="12">
        <f>+Daño!F126/Ocurrencia!F126</f>
        <v>270</v>
      </c>
      <c r="G104" s="12">
        <f>+Daño!G126/Ocurrencia!G126</f>
        <v>611.6666666666666</v>
      </c>
      <c r="H104" s="12">
        <f>+Daño!H126/Ocurrencia!H126</f>
        <v>325</v>
      </c>
      <c r="I104" s="12">
        <f>+Daño!I126/Ocurrencia!I126</f>
        <v>503.275</v>
      </c>
      <c r="J104" s="12">
        <f>+Daño!J126/Ocurrencia!J126</f>
        <v>1054.6666666666667</v>
      </c>
      <c r="K104" s="12"/>
      <c r="L104" s="12">
        <f>+Daño!L126/Ocurrencia!L126</f>
        <v>600</v>
      </c>
      <c r="M104" s="12">
        <f>+Daño!M126/Ocurrencia!M126</f>
        <v>585</v>
      </c>
      <c r="N104" s="12"/>
      <c r="O104" s="12">
        <f>+Daño!O126/Ocurrencia!O126</f>
        <v>200</v>
      </c>
      <c r="P104" s="12">
        <f>+Daño!P126/Ocurrencia!P126</f>
        <v>368.3333333333333</v>
      </c>
      <c r="Q104" s="12">
        <f>+Daño!Q126/Ocurrencia!Q126</f>
        <v>400</v>
      </c>
      <c r="R104" s="12">
        <f>+Daño!R126/Ocurrencia!R126</f>
        <v>561.6130434782609</v>
      </c>
    </row>
    <row r="105" spans="1:18" ht="12.75">
      <c r="A105" s="99" t="s">
        <v>27</v>
      </c>
      <c r="B105" s="265"/>
      <c r="C105" s="265"/>
      <c r="D105" s="265"/>
      <c r="E105" s="12"/>
      <c r="F105" s="12"/>
      <c r="G105" s="12">
        <f>+Daño!G127/Ocurrencia!G127</f>
        <v>672.45</v>
      </c>
      <c r="H105" s="12">
        <f>+Daño!H127/Ocurrencia!H127</f>
        <v>735</v>
      </c>
      <c r="I105" s="12">
        <f>+Daño!I127/Ocurrencia!I127</f>
        <v>699.6714285714286</v>
      </c>
      <c r="J105" s="12">
        <f>+Daño!J127/Ocurrencia!J127</f>
        <v>659.75</v>
      </c>
      <c r="K105" s="12"/>
      <c r="L105" s="12">
        <f>+Daño!L127/Ocurrencia!L127</f>
        <v>591.4285714285714</v>
      </c>
      <c r="M105" s="12">
        <f>+Daño!M127/Ocurrencia!M127</f>
        <v>769.1083333333332</v>
      </c>
      <c r="N105" s="12">
        <f>+Daño!N127/Ocurrencia!N127</f>
        <v>707.1666666666666</v>
      </c>
      <c r="O105" s="12"/>
      <c r="P105" s="12"/>
      <c r="Q105" s="12"/>
      <c r="R105" s="12">
        <f>+Daño!R127/Ocurrencia!R127</f>
        <v>697.9954545454545</v>
      </c>
    </row>
    <row r="106" spans="1:18" ht="12.75">
      <c r="A106" s="99" t="s">
        <v>28</v>
      </c>
      <c r="B106" s="265"/>
      <c r="C106" s="265"/>
      <c r="D106" s="265"/>
      <c r="E106" s="12"/>
      <c r="F106" s="12"/>
      <c r="G106" s="12">
        <f>+Daño!G128/Ocurrencia!G128</f>
        <v>645.7066666666666</v>
      </c>
      <c r="H106" s="12">
        <f>+Daño!H128/Ocurrencia!H128</f>
        <v>695.7833333333333</v>
      </c>
      <c r="I106" s="12">
        <f>+Daño!I128/Ocurrencia!I128</f>
        <v>602.5</v>
      </c>
      <c r="J106" s="12">
        <f>+Daño!J128/Ocurrencia!J128</f>
        <v>771.5</v>
      </c>
      <c r="K106" s="12"/>
      <c r="L106" s="12"/>
      <c r="M106" s="12"/>
      <c r="N106" s="12">
        <f>+Daño!N128/Ocurrencia!N128</f>
        <v>228</v>
      </c>
      <c r="O106" s="12"/>
      <c r="P106" s="12"/>
      <c r="Q106" s="12"/>
      <c r="R106" s="12">
        <f>+Daño!R128/Ocurrencia!R128</f>
        <v>637.8838095238095</v>
      </c>
    </row>
    <row r="107" spans="1:18" ht="12.75">
      <c r="A107" s="99" t="s">
        <v>29</v>
      </c>
      <c r="B107" s="265"/>
      <c r="C107" s="265"/>
      <c r="D107" s="265"/>
      <c r="E107" s="12"/>
      <c r="F107" s="12">
        <f>+Daño!F129/Ocurrencia!F129</f>
        <v>260</v>
      </c>
      <c r="G107" s="12">
        <f>+Daño!G129/Ocurrencia!G129</f>
        <v>435.17214285714283</v>
      </c>
      <c r="H107" s="12">
        <f>+Daño!H129/Ocurrencia!H129</f>
        <v>755.475</v>
      </c>
      <c r="I107" s="12">
        <f>+Daño!I129/Ocurrencia!I129</f>
        <v>802.35</v>
      </c>
      <c r="J107" s="12">
        <f>+Daño!J129/Ocurrencia!J129</f>
        <v>1088.677777777778</v>
      </c>
      <c r="K107" s="12"/>
      <c r="L107" s="12">
        <f>+Daño!L129/Ocurrencia!L129</f>
        <v>417.76666666666665</v>
      </c>
      <c r="M107" s="12"/>
      <c r="N107" s="12"/>
      <c r="O107" s="12"/>
      <c r="P107" s="12">
        <f>+Daño!P129/Ocurrencia!P129</f>
        <v>500</v>
      </c>
      <c r="Q107" s="12">
        <f>+Daño!Q129/Ocurrencia!Q129</f>
        <v>1180</v>
      </c>
      <c r="R107" s="12">
        <f>+Daño!R129/Ocurrencia!R129</f>
        <v>645.0835294117646</v>
      </c>
    </row>
    <row r="108" spans="1:18" ht="12.75">
      <c r="A108" s="99" t="s">
        <v>30</v>
      </c>
      <c r="B108" s="265"/>
      <c r="C108" s="265"/>
      <c r="D108" s="265"/>
      <c r="E108" s="12"/>
      <c r="F108" s="12">
        <f>+Daño!F130/Ocurrencia!F130</f>
        <v>300</v>
      </c>
      <c r="G108" s="12">
        <f>+Daño!G130/Ocurrencia!G130</f>
        <v>684.8453333333333</v>
      </c>
      <c r="H108" s="12">
        <f>+Daño!H130/Ocurrencia!H130</f>
        <v>1033.6</v>
      </c>
      <c r="I108" s="12">
        <f>+Daño!I130/Ocurrencia!I130</f>
        <v>1012.0038461538461</v>
      </c>
      <c r="J108" s="12">
        <f>+Daño!J130/Ocurrencia!J130</f>
        <v>995.4285714285714</v>
      </c>
      <c r="K108" s="12"/>
      <c r="L108" s="12">
        <f>+Daño!L130/Ocurrencia!L130</f>
        <v>659.4455555555555</v>
      </c>
      <c r="M108" s="12"/>
      <c r="N108" s="12"/>
      <c r="O108" s="12"/>
      <c r="P108" s="12">
        <f>+Daño!P130/Ocurrencia!P130</f>
        <v>750</v>
      </c>
      <c r="Q108" s="12">
        <f>+Daño!Q130/Ocurrencia!Q130</f>
        <v>600</v>
      </c>
      <c r="R108" s="12">
        <f>+Daño!R130/Ocurrencia!R130</f>
        <v>829.8026923076923</v>
      </c>
    </row>
    <row r="109" spans="1:18" ht="12.75">
      <c r="A109" s="99" t="s">
        <v>31</v>
      </c>
      <c r="B109" s="265"/>
      <c r="C109" s="265"/>
      <c r="D109" s="265"/>
      <c r="E109" s="12"/>
      <c r="F109" s="12">
        <f>+Daño!F131/Ocurrencia!F131</f>
        <v>900</v>
      </c>
      <c r="G109" s="12">
        <f>+Daño!G131/Ocurrencia!G131</f>
        <v>403.54</v>
      </c>
      <c r="H109" s="12">
        <f>+Daño!H131/Ocurrencia!H131</f>
        <v>263.3333333333333</v>
      </c>
      <c r="I109" s="12">
        <f>+Daño!I131/Ocurrencia!I131</f>
        <v>367.11538461538464</v>
      </c>
      <c r="J109" s="12"/>
      <c r="K109" s="12"/>
      <c r="L109" s="12">
        <f>+Daño!L131/Ocurrencia!L131</f>
        <v>382.2</v>
      </c>
      <c r="M109" s="12">
        <f>+Daño!M131/Ocurrencia!M131</f>
        <v>287.505</v>
      </c>
      <c r="N109" s="12"/>
      <c r="O109" s="12"/>
      <c r="P109" s="12"/>
      <c r="Q109" s="12"/>
      <c r="R109" s="12">
        <f>+Daño!R131/Ocurrencia!R131</f>
        <v>378.2803333333334</v>
      </c>
    </row>
    <row r="110" spans="1:18" ht="12.75">
      <c r="A110" s="99" t="s">
        <v>32</v>
      </c>
      <c r="B110" s="265"/>
      <c r="C110" s="265"/>
      <c r="D110" s="265"/>
      <c r="E110" s="12"/>
      <c r="F110" s="12"/>
      <c r="G110" s="12">
        <f>+Daño!G132/Ocurrencia!G132</f>
        <v>720.2025</v>
      </c>
      <c r="H110" s="12">
        <f>+Daño!H132/Ocurrencia!H132</f>
        <v>300</v>
      </c>
      <c r="I110" s="12">
        <f>+Daño!I132/Ocurrencia!I132</f>
        <v>584</v>
      </c>
      <c r="J110" s="12"/>
      <c r="K110" s="12"/>
      <c r="L110" s="12">
        <f>+Daño!L132/Ocurrencia!L132</f>
        <v>398.9142857142857</v>
      </c>
      <c r="M110" s="12">
        <f>+Daño!M132/Ocurrencia!M132</f>
        <v>248.20000000000002</v>
      </c>
      <c r="N110" s="12">
        <f>+Daño!N132/Ocurrencia!N132</f>
        <v>286.05</v>
      </c>
      <c r="O110" s="12">
        <f>+Daño!O132/Ocurrencia!O132</f>
        <v>704.9615384615385</v>
      </c>
      <c r="P110" s="12"/>
      <c r="Q110" s="12">
        <f>+Daño!Q132/Ocurrencia!Q132</f>
        <v>800</v>
      </c>
      <c r="R110" s="12">
        <f>+Daño!R132/Ocurrencia!R132</f>
        <v>536.3848717948719</v>
      </c>
    </row>
    <row r="111" spans="1:18" ht="12.75">
      <c r="A111" s="99" t="s">
        <v>33</v>
      </c>
      <c r="B111" s="265"/>
      <c r="C111" s="265"/>
      <c r="D111" s="265"/>
      <c r="E111" s="12"/>
      <c r="F111" s="12"/>
      <c r="G111" s="12">
        <f>+Daño!G133/Ocurrencia!G133</f>
        <v>634</v>
      </c>
      <c r="H111" s="12">
        <f>+Daño!H133/Ocurrencia!H133</f>
        <v>650</v>
      </c>
      <c r="I111" s="12">
        <f>+Daño!I133/Ocurrencia!I133</f>
        <v>489</v>
      </c>
      <c r="J111" s="12">
        <f>+Daño!J133/Ocurrencia!J133</f>
        <v>417.14</v>
      </c>
      <c r="K111" s="12"/>
      <c r="L111" s="12">
        <f>+Daño!L133/Ocurrencia!L133</f>
        <v>907.0455</v>
      </c>
      <c r="M111" s="12">
        <f>+Daño!M133/Ocurrencia!M133</f>
        <v>215.05</v>
      </c>
      <c r="N111" s="12"/>
      <c r="O111" s="12"/>
      <c r="P111" s="12"/>
      <c r="Q111" s="12"/>
      <c r="R111" s="12">
        <f>+Daño!R133/Ocurrencia!R133</f>
        <v>702.8387179487179</v>
      </c>
    </row>
    <row r="112" spans="1:18" ht="12.75">
      <c r="A112" s="99" t="s">
        <v>34</v>
      </c>
      <c r="B112" s="265"/>
      <c r="C112" s="265"/>
      <c r="D112" s="265"/>
      <c r="E112" s="12"/>
      <c r="F112" s="12">
        <f>+Daño!F134/Ocurrencia!F134</f>
        <v>250</v>
      </c>
      <c r="G112" s="12">
        <f>+Daño!G134/Ocurrencia!G134</f>
        <v>473.75</v>
      </c>
      <c r="H112" s="12">
        <f>+Daño!H134/Ocurrencia!H134</f>
        <v>500</v>
      </c>
      <c r="I112" s="12"/>
      <c r="J112" s="12">
        <f>+Daño!J134/Ocurrencia!J134</f>
        <v>270</v>
      </c>
      <c r="K112" s="12"/>
      <c r="L112" s="12">
        <f>+Daño!L134/Ocurrencia!L134</f>
        <v>521.9166666666666</v>
      </c>
      <c r="M112" s="12">
        <f>+Daño!M134/Ocurrencia!M134</f>
        <v>325.3</v>
      </c>
      <c r="N112" s="12">
        <f>+Daño!N134/Ocurrencia!N134</f>
        <v>428.3333333333333</v>
      </c>
      <c r="O112" s="12">
        <f>+Daño!O134/Ocurrencia!O134</f>
        <v>1357.276923076923</v>
      </c>
      <c r="P112" s="12">
        <f>+Daño!P134/Ocurrencia!P134</f>
        <v>4868.933333333333</v>
      </c>
      <c r="Q112" s="12"/>
      <c r="R112" s="12">
        <f>+Daño!R134/Ocurrencia!R134</f>
        <v>1376.3814814814816</v>
      </c>
    </row>
    <row r="113" spans="1:18" ht="12.75">
      <c r="A113" s="99" t="s">
        <v>35</v>
      </c>
      <c r="B113" s="265"/>
      <c r="C113" s="265"/>
      <c r="D113" s="265"/>
      <c r="E113" s="12"/>
      <c r="F113" s="12"/>
      <c r="G113" s="12">
        <f>+Daño!G135/Ocurrencia!G135</f>
        <v>795</v>
      </c>
      <c r="H113" s="12"/>
      <c r="I113" s="12">
        <f>+Daño!I135/Ocurrencia!I135</f>
        <v>3524.875</v>
      </c>
      <c r="J113" s="12">
        <f>+Daño!J135/Ocurrencia!J135</f>
        <v>395.02</v>
      </c>
      <c r="K113" s="12"/>
      <c r="L113" s="12">
        <f>+Daño!L135/Ocurrencia!L135</f>
        <v>1386.3121212121214</v>
      </c>
      <c r="M113" s="12">
        <f>+Daño!M135/Ocurrencia!M135</f>
        <v>654.1333333333333</v>
      </c>
      <c r="N113" s="12">
        <f>+Daño!N135/Ocurrencia!N135</f>
        <v>240</v>
      </c>
      <c r="O113" s="12">
        <f>+Daño!O135/Ocurrencia!O135</f>
        <v>515</v>
      </c>
      <c r="P113" s="12"/>
      <c r="Q113" s="12"/>
      <c r="R113" s="12">
        <f>+Daño!R135/Ocurrencia!R135</f>
        <v>1430.0379310344827</v>
      </c>
    </row>
    <row r="114" spans="1:18" ht="12.75">
      <c r="A114" s="99" t="s">
        <v>36</v>
      </c>
      <c r="B114" s="265"/>
      <c r="C114" s="265"/>
      <c r="D114" s="265"/>
      <c r="E114" s="12"/>
      <c r="F114" s="12"/>
      <c r="G114" s="12">
        <f>+Daño!G136/Ocurrencia!G136</f>
        <v>430.66</v>
      </c>
      <c r="H114" s="12"/>
      <c r="I114" s="12">
        <f>+Daño!I136/Ocurrencia!I136</f>
        <v>952.6666666666666</v>
      </c>
      <c r="J114" s="12">
        <f>+Daño!J136/Ocurrencia!J136</f>
        <v>500</v>
      </c>
      <c r="K114" s="12"/>
      <c r="L114" s="12">
        <f>+Daño!L136/Ocurrencia!L136</f>
        <v>250</v>
      </c>
      <c r="M114" s="12">
        <f>+Daño!M136/Ocurrencia!M136</f>
        <v>374.47</v>
      </c>
      <c r="N114" s="12"/>
      <c r="O114" s="12"/>
      <c r="P114" s="12"/>
      <c r="Q114" s="12"/>
      <c r="R114" s="12">
        <f>+Daño!R136/Ocurrencia!R136</f>
        <v>542.52</v>
      </c>
    </row>
    <row r="115" spans="1:18" ht="12.75">
      <c r="A115" s="99" t="s">
        <v>37</v>
      </c>
      <c r="B115" s="265"/>
      <c r="C115" s="265"/>
      <c r="D115" s="265"/>
      <c r="E115" s="12"/>
      <c r="F115" s="12"/>
      <c r="G115" s="12">
        <f>+Daño!G137/Ocurrencia!G137</f>
        <v>325.6666666666667</v>
      </c>
      <c r="H115" s="12">
        <f>+Daño!H137/Ocurrencia!H137</f>
        <v>300</v>
      </c>
      <c r="I115" s="12"/>
      <c r="J115" s="12"/>
      <c r="K115" s="12"/>
      <c r="L115" s="12"/>
      <c r="M115" s="12">
        <f>+Daño!M137/Ocurrencia!M137</f>
        <v>373</v>
      </c>
      <c r="N115" s="12"/>
      <c r="O115" s="12"/>
      <c r="P115" s="12"/>
      <c r="Q115" s="12"/>
      <c r="R115" s="12">
        <f>+Daño!R137/Ocurrencia!R137</f>
        <v>330</v>
      </c>
    </row>
    <row r="116" spans="1:18" ht="12.75">
      <c r="A116" s="99" t="s">
        <v>38</v>
      </c>
      <c r="B116" s="265"/>
      <c r="C116" s="265"/>
      <c r="D116" s="265"/>
      <c r="E116" s="12"/>
      <c r="F116" s="12">
        <f>+Daño!F138/Ocurrencia!F138</f>
        <v>2000</v>
      </c>
      <c r="G116" s="12">
        <f>+Daño!G138/Ocurrencia!G138</f>
        <v>1003.25</v>
      </c>
      <c r="H116" s="12">
        <f>+Daño!H138/Ocurrencia!H138</f>
        <v>250</v>
      </c>
      <c r="I116" s="12">
        <f>+Daño!I138/Ocurrencia!I138</f>
        <v>496.6666666666667</v>
      </c>
      <c r="J116" s="12">
        <f>+Daño!J138/Ocurrencia!J138</f>
        <v>380.6</v>
      </c>
      <c r="K116" s="12"/>
      <c r="L116" s="12">
        <f>+Daño!L138/Ocurrencia!L138</f>
        <v>833.2836363636363</v>
      </c>
      <c r="M116" s="12">
        <f>+Daño!M138/Ocurrencia!M138</f>
        <v>1839.9046666666666</v>
      </c>
      <c r="N116" s="12">
        <f>+Daño!N138/Ocurrencia!N138</f>
        <v>587.6666666666666</v>
      </c>
      <c r="O116" s="12">
        <f>+Daño!O138/Ocurrencia!O138</f>
        <v>370.2142857142857</v>
      </c>
      <c r="P116" s="12"/>
      <c r="Q116" s="12"/>
      <c r="R116" s="12">
        <f>+Daño!R138/Ocurrencia!R138</f>
        <v>958.5847142857142</v>
      </c>
    </row>
    <row r="117" spans="1:18" ht="12.75">
      <c r="A117" s="99" t="s">
        <v>39</v>
      </c>
      <c r="B117" s="265"/>
      <c r="C117" s="265"/>
      <c r="D117" s="265"/>
      <c r="E117" s="12"/>
      <c r="F117" s="12">
        <f>+Daño!F139/Ocurrencia!F139</f>
        <v>351.25</v>
      </c>
      <c r="G117" s="12">
        <f>+Daño!G139/Ocurrencia!G139</f>
        <v>685.2470000000001</v>
      </c>
      <c r="H117" s="12">
        <f>+Daño!H139/Ocurrencia!H139</f>
        <v>1442.6666666666667</v>
      </c>
      <c r="I117" s="12">
        <f>+Daño!I139/Ocurrencia!I139</f>
        <v>604.4166666666666</v>
      </c>
      <c r="J117" s="12">
        <f>+Daño!J139/Ocurrencia!J139</f>
        <v>395.8</v>
      </c>
      <c r="K117" s="12"/>
      <c r="L117" s="12">
        <f>+Daño!L139/Ocurrencia!L139</f>
        <v>210.5</v>
      </c>
      <c r="M117" s="12">
        <f>+Daño!M139/Ocurrencia!M139</f>
        <v>302.05</v>
      </c>
      <c r="N117" s="12"/>
      <c r="O117" s="12"/>
      <c r="P117" s="12"/>
      <c r="Q117" s="12"/>
      <c r="R117" s="12">
        <f>+Daño!R139/Ocurrencia!R139</f>
        <v>601.1202631578948</v>
      </c>
    </row>
    <row r="118" spans="1:18" ht="12.75">
      <c r="A118" s="99" t="s">
        <v>40</v>
      </c>
      <c r="B118" s="265"/>
      <c r="C118" s="265"/>
      <c r="D118" s="265"/>
      <c r="E118" s="12"/>
      <c r="F118" s="12">
        <f>+Daño!F140/Ocurrencia!F140</f>
        <v>283.3333333333333</v>
      </c>
      <c r="G118" s="12">
        <f>+Daño!G140/Ocurrencia!G140</f>
        <v>758.60625</v>
      </c>
      <c r="H118" s="12">
        <f>+Daño!H140/Ocurrencia!H140</f>
        <v>1000</v>
      </c>
      <c r="I118" s="12">
        <f>+Daño!I140/Ocurrencia!I140</f>
        <v>487.54545454545456</v>
      </c>
      <c r="J118" s="12">
        <f>+Daño!J140/Ocurrencia!J140</f>
        <v>400</v>
      </c>
      <c r="K118" s="12"/>
      <c r="L118" s="12">
        <f>+Daño!L140/Ocurrencia!L140</f>
        <v>512.9727272727273</v>
      </c>
      <c r="M118" s="12">
        <f>+Daño!M140/Ocurrencia!M140</f>
        <v>628.135</v>
      </c>
      <c r="N118" s="12"/>
      <c r="O118" s="12"/>
      <c r="P118" s="12">
        <f>+Daño!P140/Ocurrencia!P140</f>
        <v>297.19</v>
      </c>
      <c r="Q118" s="12"/>
      <c r="R118" s="12">
        <f>+Daño!R140/Ocurrencia!R140</f>
        <v>604.0626</v>
      </c>
    </row>
    <row r="119" spans="1:18" ht="12.75">
      <c r="A119" s="99" t="s">
        <v>41</v>
      </c>
      <c r="B119" s="265"/>
      <c r="C119" s="265"/>
      <c r="D119" s="265"/>
      <c r="E119" s="12"/>
      <c r="F119" s="12">
        <f>+Daño!F141/Ocurrencia!F141</f>
        <v>1200</v>
      </c>
      <c r="G119" s="12">
        <f>+Daño!G141/Ocurrencia!G141</f>
        <v>980.3399999999999</v>
      </c>
      <c r="H119" s="12">
        <f>+Daño!H141/Ocurrencia!H141</f>
        <v>703</v>
      </c>
      <c r="I119" s="12">
        <f>+Daño!I141/Ocurrencia!I141</f>
        <v>586.0454545454545</v>
      </c>
      <c r="J119" s="12">
        <f>+Daño!J141/Ocurrencia!J141</f>
        <v>426.9</v>
      </c>
      <c r="K119" s="12"/>
      <c r="L119" s="12">
        <f>+Daño!L141/Ocurrencia!L141</f>
        <v>428.6233333333333</v>
      </c>
      <c r="M119" s="12">
        <f>+Daño!M141/Ocurrencia!M141</f>
        <v>572.952</v>
      </c>
      <c r="N119" s="12"/>
      <c r="O119" s="12"/>
      <c r="P119" s="12">
        <f>+Daño!P141/Ocurrencia!P141</f>
        <v>259</v>
      </c>
      <c r="Q119" s="12">
        <f>+Daño!Q141/Ocurrencia!Q141</f>
        <v>15470</v>
      </c>
      <c r="R119" s="12">
        <f>+Daño!R141/Ocurrencia!R141</f>
        <v>914.0408163265306</v>
      </c>
    </row>
    <row r="120" spans="1:18" ht="12.75">
      <c r="A120" s="99" t="s">
        <v>42</v>
      </c>
      <c r="B120" s="265"/>
      <c r="C120" s="265"/>
      <c r="D120" s="265"/>
      <c r="E120" s="12"/>
      <c r="F120" s="12">
        <f>+Daño!F142/Ocurrencia!F142</f>
        <v>335</v>
      </c>
      <c r="G120" s="12">
        <f>+Daño!G142/Ocurrencia!G142</f>
        <v>247.9725</v>
      </c>
      <c r="H120" s="12">
        <f>+Daño!H142/Ocurrencia!H142</f>
        <v>251</v>
      </c>
      <c r="I120" s="12">
        <f>+Daño!I142/Ocurrencia!I142</f>
        <v>589.5714285714286</v>
      </c>
      <c r="J120" s="12">
        <f>+Daño!J142/Ocurrencia!J142</f>
        <v>201</v>
      </c>
      <c r="K120" s="12"/>
      <c r="L120" s="12">
        <f>+Daño!L142/Ocurrencia!L142</f>
        <v>281.5</v>
      </c>
      <c r="M120" s="12"/>
      <c r="N120" s="12"/>
      <c r="O120" s="12"/>
      <c r="P120" s="12">
        <f>+Daño!P142/Ocurrencia!P142</f>
        <v>410.6666666666667</v>
      </c>
      <c r="Q120" s="12"/>
      <c r="R120" s="12">
        <f>+Daño!R142/Ocurrencia!R142</f>
        <v>403.7047368421052</v>
      </c>
    </row>
    <row r="121" spans="1:18" ht="12.75">
      <c r="A121" s="99" t="s">
        <v>43</v>
      </c>
      <c r="B121" s="265"/>
      <c r="C121" s="265"/>
      <c r="D121" s="265"/>
      <c r="E121" s="12"/>
      <c r="F121" s="12"/>
      <c r="G121" s="12">
        <f>+Daño!G143/Ocurrencia!G143</f>
        <v>443.075</v>
      </c>
      <c r="H121" s="12"/>
      <c r="I121" s="12">
        <f>+Daño!I143/Ocurrencia!I143</f>
        <v>581.5</v>
      </c>
      <c r="J121" s="12"/>
      <c r="K121" s="12"/>
      <c r="L121" s="12">
        <f>+Daño!L143/Ocurrencia!L143</f>
        <v>1176.7365217391305</v>
      </c>
      <c r="M121" s="12"/>
      <c r="N121" s="12"/>
      <c r="O121" s="12"/>
      <c r="P121" s="12">
        <f>+Daño!P143/Ocurrencia!P143</f>
        <v>450</v>
      </c>
      <c r="Q121" s="12"/>
      <c r="R121" s="12">
        <f>+Daño!R143/Ocurrencia!R143</f>
        <v>983.9875757575757</v>
      </c>
    </row>
    <row r="122" spans="1:18" ht="12.75">
      <c r="A122" s="99" t="s">
        <v>47</v>
      </c>
      <c r="B122" s="265"/>
      <c r="C122" s="265"/>
      <c r="D122" s="265"/>
      <c r="E122" s="12"/>
      <c r="F122" s="12"/>
      <c r="G122" s="12">
        <f>+Daño!G144/Ocurrencia!G144</f>
        <v>1995.095</v>
      </c>
      <c r="H122" s="12"/>
      <c r="I122" s="12">
        <f>+Daño!I144/Ocurrencia!I144</f>
        <v>864.3333333333334</v>
      </c>
      <c r="J122" s="12">
        <f>+Daño!J144/Ocurrencia!J144</f>
        <v>303.375</v>
      </c>
      <c r="K122" s="12"/>
      <c r="L122" s="12">
        <f>+Daño!L144/Ocurrencia!L144</f>
        <v>463.7833333333333</v>
      </c>
      <c r="M122" s="12">
        <f>+Daño!M144/Ocurrencia!M144</f>
        <v>491.2885714285714</v>
      </c>
      <c r="N122" s="12">
        <f>+Daño!N144/Ocurrencia!N144</f>
        <v>303</v>
      </c>
      <c r="O122" s="12">
        <f>+Daño!O144/Ocurrencia!O144</f>
        <v>481.6333333333333</v>
      </c>
      <c r="P122" s="12">
        <f>+Daño!P144/Ocurrencia!P144</f>
        <v>300</v>
      </c>
      <c r="Q122" s="12">
        <f>+Daño!Q144/Ocurrencia!Q144</f>
        <v>250</v>
      </c>
      <c r="R122" s="12">
        <f>+Daño!R144/Ocurrencia!R144</f>
        <v>589.1651351351352</v>
      </c>
    </row>
    <row r="123" spans="1:23" ht="12.75">
      <c r="A123" s="99" t="s">
        <v>48</v>
      </c>
      <c r="B123" s="265"/>
      <c r="C123" s="265"/>
      <c r="D123" s="265"/>
      <c r="E123" s="12"/>
      <c r="F123" s="12"/>
      <c r="G123" s="12">
        <f>+Daño!G145/Ocurrencia!G145</f>
        <v>311.07142857142856</v>
      </c>
      <c r="H123" s="12">
        <f>+Daño!H145/Ocurrencia!H145</f>
        <v>1234</v>
      </c>
      <c r="I123" s="12">
        <f>+Daño!I145/Ocurrencia!I145</f>
        <v>591.38</v>
      </c>
      <c r="J123" s="12">
        <f>+Daño!J145/Ocurrencia!J145</f>
        <v>787.9166666666666</v>
      </c>
      <c r="K123" s="12"/>
      <c r="L123" s="12">
        <f>+Daño!L145/Ocurrencia!L145</f>
        <v>565.4227999999999</v>
      </c>
      <c r="M123" s="12">
        <f>+Daño!M145/Ocurrencia!M145</f>
        <v>1097.9728571428573</v>
      </c>
      <c r="N123" s="12">
        <f>+Daño!N145/Ocurrencia!N145</f>
        <v>358</v>
      </c>
      <c r="O123" s="12"/>
      <c r="P123" s="12">
        <f>+Daño!P145/Ocurrencia!P145</f>
        <v>3122</v>
      </c>
      <c r="Q123" s="12"/>
      <c r="R123" s="12">
        <f>+Daño!R145/Ocurrencia!R145</f>
        <v>708.8835483870968</v>
      </c>
      <c r="W123" s="5"/>
    </row>
    <row r="124" spans="1:18" ht="12.75">
      <c r="A124" s="99" t="s">
        <v>62</v>
      </c>
      <c r="B124" s="265"/>
      <c r="C124" s="265"/>
      <c r="D124" s="265"/>
      <c r="E124" s="12"/>
      <c r="F124" s="12">
        <f>+Daño!F146/Ocurrencia!F146</f>
        <v>210</v>
      </c>
      <c r="G124" s="12">
        <f>+Daño!G146/Ocurrencia!G146</f>
        <v>757.4846153846154</v>
      </c>
      <c r="H124" s="12">
        <f>+Daño!H146/Ocurrencia!H146</f>
        <v>700.6153846153846</v>
      </c>
      <c r="I124" s="12">
        <f>+Daño!I146/Ocurrencia!I146</f>
        <v>807.9273333333333</v>
      </c>
      <c r="J124" s="12">
        <f>+Daño!J146/Ocurrencia!J146</f>
        <v>339.625</v>
      </c>
      <c r="K124" s="12"/>
      <c r="L124" s="12">
        <f>+Daño!L146/Ocurrencia!L146</f>
        <v>935.1863636363636</v>
      </c>
      <c r="M124" s="12"/>
      <c r="N124" s="12"/>
      <c r="O124" s="12"/>
      <c r="P124" s="12"/>
      <c r="Q124" s="12"/>
      <c r="R124" s="12">
        <f>+Daño!R146/Ocurrencia!R146</f>
        <v>702.2578461538461</v>
      </c>
    </row>
    <row r="125" spans="1:18" ht="12.75">
      <c r="A125" s="100" t="s">
        <v>72</v>
      </c>
      <c r="B125" s="10"/>
      <c r="C125" s="10"/>
      <c r="D125" s="10"/>
      <c r="E125" s="12"/>
      <c r="F125" s="12"/>
      <c r="G125" s="12">
        <f>+Daño!G147/Ocurrencia!G147</f>
        <v>793.332</v>
      </c>
      <c r="H125" s="12">
        <f>+Daño!H147/Ocurrencia!H147</f>
        <v>410.84615384615387</v>
      </c>
      <c r="I125" s="12">
        <f>+Daño!I147/Ocurrencia!I147</f>
        <v>800.56875</v>
      </c>
      <c r="J125" s="12">
        <f>+Daño!J147/Ocurrencia!J147</f>
        <v>2044</v>
      </c>
      <c r="K125" s="12"/>
      <c r="L125" s="12"/>
      <c r="M125" s="12"/>
      <c r="N125" s="12"/>
      <c r="O125" s="12"/>
      <c r="P125" s="12"/>
      <c r="Q125" s="12"/>
      <c r="R125" s="12">
        <f>+Daño!R147/Ocurrencia!R147</f>
        <v>863.3208108108108</v>
      </c>
    </row>
    <row r="126" spans="1:18" ht="12.75">
      <c r="A126" s="100" t="s">
        <v>76</v>
      </c>
      <c r="B126" s="10"/>
      <c r="C126" s="10"/>
      <c r="D126" s="10"/>
      <c r="E126" s="12"/>
      <c r="F126" s="12">
        <f>+Daño!F148/Ocurrencia!F148</f>
        <v>275</v>
      </c>
      <c r="G126" s="12">
        <f>+Daño!G148/Ocurrencia!G148</f>
        <v>731</v>
      </c>
      <c r="H126" s="12">
        <f>+Daño!H148/Ocurrencia!H148</f>
        <v>255</v>
      </c>
      <c r="I126" s="12">
        <f>+Daño!I148/Ocurrencia!I148</f>
        <v>1262.5714285714287</v>
      </c>
      <c r="J126" s="12">
        <f>+Daño!J148/Ocurrencia!J148</f>
        <v>1130.1799999999998</v>
      </c>
      <c r="K126" s="12"/>
      <c r="L126" s="12">
        <f>+Daño!L148/Ocurrencia!L148</f>
        <v>3638.3144444444447</v>
      </c>
      <c r="M126" s="12">
        <f>+Daño!M148/Ocurrencia!M148</f>
        <v>494.5123076923077</v>
      </c>
      <c r="N126" s="12"/>
      <c r="O126" s="12"/>
      <c r="P126" s="12"/>
      <c r="Q126" s="12">
        <f>+Daño!Q148/Ocurrencia!Q148</f>
        <v>17606.3</v>
      </c>
      <c r="R126" s="12">
        <f>+Daño!R148/Ocurrencia!R148</f>
        <v>1838.39225</v>
      </c>
    </row>
    <row r="127" spans="1:18" ht="12.75">
      <c r="A127" s="100" t="s">
        <v>77</v>
      </c>
      <c r="B127" s="10"/>
      <c r="C127" s="10"/>
      <c r="D127" s="10"/>
      <c r="E127" s="12"/>
      <c r="F127" s="12"/>
      <c r="G127" s="12">
        <f>+Daño!G149/Ocurrencia!G149</f>
        <v>523.4</v>
      </c>
      <c r="H127" s="12"/>
      <c r="I127" s="12">
        <f>+Daño!I149/Ocurrencia!I149</f>
        <v>245.25</v>
      </c>
      <c r="J127" s="12">
        <f>+Daño!J149/Ocurrencia!J149</f>
        <v>278.3333333333333</v>
      </c>
      <c r="K127" s="12"/>
      <c r="L127" s="12">
        <f>+Daño!L149/Ocurrencia!L149</f>
        <v>370</v>
      </c>
      <c r="M127" s="12">
        <f>+Daño!M149/Ocurrencia!M149</f>
        <v>340.8</v>
      </c>
      <c r="N127" s="12"/>
      <c r="O127" s="12"/>
      <c r="P127" s="12">
        <f>+Daño!P149/Ocurrencia!P149</f>
        <v>300</v>
      </c>
      <c r="Q127" s="12">
        <f>+Daño!Q149/Ocurrencia!Q149</f>
        <v>206</v>
      </c>
      <c r="R127" s="12">
        <f>+Daño!R149/Ocurrencia!R149</f>
        <v>296.35</v>
      </c>
    </row>
    <row r="128" spans="1:23" ht="12.75">
      <c r="A128" s="149" t="s">
        <v>87</v>
      </c>
      <c r="B128" s="241"/>
      <c r="C128" s="241"/>
      <c r="D128" s="241"/>
      <c r="E128" s="146"/>
      <c r="F128" s="12">
        <f>+Daño!F150/Ocurrencia!F150</f>
        <v>259</v>
      </c>
      <c r="G128" s="12">
        <f>+Daño!G150/Ocurrencia!G150</f>
        <v>1006.6</v>
      </c>
      <c r="H128" s="12">
        <f>+Daño!H150/Ocurrencia!H150</f>
        <v>1854.919090909091</v>
      </c>
      <c r="I128" s="12">
        <f>+Daño!I150/Ocurrencia!I150</f>
        <v>375.1</v>
      </c>
      <c r="J128" s="12">
        <f>+Daño!J150/Ocurrencia!J150</f>
        <v>1990.095</v>
      </c>
      <c r="K128" s="12"/>
      <c r="L128" s="12">
        <f>+Daño!L150/Ocurrencia!L150</f>
        <v>802.1904875</v>
      </c>
      <c r="M128" s="12">
        <f>+Daño!M150/Ocurrencia!M150</f>
        <v>1119.5263636363636</v>
      </c>
      <c r="N128" s="12"/>
      <c r="O128" s="12">
        <f>+Daño!O150/Ocurrencia!O150</f>
        <v>793</v>
      </c>
      <c r="P128" s="12">
        <f>+Daño!P150/Ocurrencia!P150</f>
        <v>1610.8</v>
      </c>
      <c r="Q128" s="12"/>
      <c r="R128" s="12">
        <f>+Daño!R150/Ocurrencia!R150</f>
        <v>1181.1984197183099</v>
      </c>
      <c r="W128" s="5"/>
    </row>
    <row r="129" spans="1:23" ht="12.75">
      <c r="A129" s="149" t="s">
        <v>89</v>
      </c>
      <c r="B129" s="241"/>
      <c r="C129" s="241"/>
      <c r="D129" s="241"/>
      <c r="E129" s="146"/>
      <c r="F129" s="12"/>
      <c r="G129" s="12">
        <f>+Daño!G151/Ocurrencia!G151</f>
        <v>630</v>
      </c>
      <c r="H129" s="12">
        <f>+Daño!H151/Ocurrencia!H151</f>
        <v>410.25</v>
      </c>
      <c r="I129" s="12">
        <f>+Daño!I151/Ocurrencia!I151</f>
        <v>677</v>
      </c>
      <c r="J129" s="12">
        <f>+Daño!J151/Ocurrencia!J151</f>
        <v>2342.777777777778</v>
      </c>
      <c r="K129" s="12"/>
      <c r="L129" s="12">
        <f>+Daño!L151/Ocurrencia!L151</f>
        <v>683.5158333333334</v>
      </c>
      <c r="M129" s="12">
        <f>+Daño!M151/Ocurrencia!M151</f>
        <v>785.3207142857143</v>
      </c>
      <c r="N129" s="12"/>
      <c r="O129" s="12">
        <f>+Daño!O151/Ocurrencia!O151</f>
        <v>416.68333333333334</v>
      </c>
      <c r="P129" s="12"/>
      <c r="Q129" s="12"/>
      <c r="R129" s="12">
        <f>+Daño!R151/Ocurrencia!R151</f>
        <v>830.2084684684686</v>
      </c>
      <c r="W129" s="5"/>
    </row>
    <row r="130" spans="1:23" ht="12.75">
      <c r="A130" s="149" t="s">
        <v>91</v>
      </c>
      <c r="B130" s="241"/>
      <c r="C130" s="241"/>
      <c r="D130" s="241"/>
      <c r="E130" s="146"/>
      <c r="F130" s="12"/>
      <c r="G130" s="12">
        <f>+Daño!G152/Ocurrencia!G152</f>
        <v>403</v>
      </c>
      <c r="H130" s="12">
        <f>+Daño!H152/Ocurrencia!H152</f>
        <v>285</v>
      </c>
      <c r="I130" s="12">
        <f>+Daño!I152/Ocurrencia!I152</f>
        <v>631.5</v>
      </c>
      <c r="J130" s="12">
        <f>+Daño!J152/Ocurrencia!J152</f>
        <v>218.75</v>
      </c>
      <c r="K130" s="12"/>
      <c r="L130" s="12">
        <f>+Daño!L152/Ocurrencia!L152</f>
        <v>348.64</v>
      </c>
      <c r="M130" s="12">
        <f>+Daño!M152/Ocurrencia!M152</f>
        <v>689.2666666666667</v>
      </c>
      <c r="N130" s="12">
        <f>+Daño!N152/Ocurrencia!N152</f>
        <v>247.7</v>
      </c>
      <c r="O130" s="12">
        <f>+Daño!O152/Ocurrencia!O152</f>
        <v>684.5</v>
      </c>
      <c r="P130" s="12">
        <f>+Daño!P152/Ocurrencia!P152</f>
        <v>1435</v>
      </c>
      <c r="Q130" s="12"/>
      <c r="R130" s="12">
        <f>+Daño!R152/Ocurrencia!R152</f>
        <v>563.1055555555555</v>
      </c>
      <c r="W130" s="5"/>
    </row>
    <row r="131" spans="1:23" ht="12.75">
      <c r="A131" s="149" t="s">
        <v>93</v>
      </c>
      <c r="B131" s="241"/>
      <c r="C131" s="241"/>
      <c r="D131" s="241"/>
      <c r="E131" s="146"/>
      <c r="F131" s="12">
        <f>+Daño!F153/Ocurrencia!F153</f>
        <v>3100</v>
      </c>
      <c r="G131" s="12">
        <f>+Daño!G153/Ocurrencia!G153</f>
        <v>737.0448275862069</v>
      </c>
      <c r="H131" s="12">
        <f>+Daño!H153/Ocurrencia!H153</f>
        <v>1490.4451470588235</v>
      </c>
      <c r="I131" s="12">
        <f>+Daño!I153/Ocurrencia!I153</f>
        <v>4301.041666666667</v>
      </c>
      <c r="J131" s="12">
        <f>+Daño!J153/Ocurrencia!J153</f>
        <v>11845.558571428572</v>
      </c>
      <c r="K131" s="12"/>
      <c r="L131" s="12">
        <f>+Daño!L153/Ocurrencia!L153</f>
        <v>3927.2617241379303</v>
      </c>
      <c r="M131" s="12">
        <f>+Daño!M153/Ocurrencia!M153</f>
        <v>628.4511111111111</v>
      </c>
      <c r="N131" s="12"/>
      <c r="O131" s="12"/>
      <c r="P131" s="12"/>
      <c r="Q131" s="12"/>
      <c r="R131" s="12">
        <f>+Daño!R153/Ocurrencia!R153</f>
        <v>3718.8967006802727</v>
      </c>
      <c r="W131" s="5"/>
    </row>
    <row r="132" spans="1:23" ht="12.75">
      <c r="A132" s="149" t="s">
        <v>99</v>
      </c>
      <c r="B132" s="146"/>
      <c r="C132" s="146"/>
      <c r="D132" s="146"/>
      <c r="E132" s="146"/>
      <c r="F132" s="146">
        <f>+Daño!F154/Ocurrencia!F154</f>
        <v>463</v>
      </c>
      <c r="G132" s="146">
        <f>+Daño!G154/Ocurrencia!G154</f>
        <v>395.75</v>
      </c>
      <c r="H132" s="146">
        <f>+Daño!H154/Ocurrencia!H154</f>
        <v>280.23</v>
      </c>
      <c r="I132" s="146">
        <f>+Daño!I154/Ocurrencia!I154</f>
        <v>283.5</v>
      </c>
      <c r="J132" s="146">
        <f>+Daño!J154/Ocurrencia!J154</f>
        <v>201.975</v>
      </c>
      <c r="K132" s="146"/>
      <c r="L132" s="146">
        <f>+Daño!L154/Ocurrencia!L154</f>
        <v>403.465</v>
      </c>
      <c r="M132" s="146">
        <f>+Daño!M154/Ocurrencia!M154</f>
        <v>736.0491818181819</v>
      </c>
      <c r="N132" s="146">
        <f>+Daño!N154/Ocurrencia!N154</f>
        <v>269</v>
      </c>
      <c r="O132" s="146">
        <f>+Daño!O154/Ocurrencia!O154</f>
        <v>327.79</v>
      </c>
      <c r="P132" s="146"/>
      <c r="Q132" s="146"/>
      <c r="R132" s="146">
        <f>+Daño!R154/Ocurrencia!R154</f>
        <v>481.5020333333334</v>
      </c>
      <c r="W132" s="5"/>
    </row>
    <row r="133" spans="1:23" ht="12.75">
      <c r="A133" s="149" t="s">
        <v>103</v>
      </c>
      <c r="B133" s="146"/>
      <c r="C133" s="146"/>
      <c r="D133" s="146"/>
      <c r="E133" s="146"/>
      <c r="F133" s="146"/>
      <c r="G133" s="146">
        <f>+Daño!G155/Ocurrencia!G155</f>
        <v>657.25</v>
      </c>
      <c r="H133" s="146">
        <f>+Daño!H155/Ocurrencia!H155</f>
        <v>413.19666666666666</v>
      </c>
      <c r="I133" s="146">
        <f>+Daño!I155/Ocurrencia!I155</f>
        <v>688.228</v>
      </c>
      <c r="J133" s="146">
        <f>+Daño!J155/Ocurrencia!J155</f>
        <v>489.96</v>
      </c>
      <c r="K133" s="146">
        <f>+Daño!K155/Ocurrencia!K155</f>
        <v>469.4225</v>
      </c>
      <c r="L133" s="146">
        <f>+Daño!L155/Ocurrencia!L155</f>
        <v>1447.436175</v>
      </c>
      <c r="M133" s="146">
        <f>+Daño!M155/Ocurrencia!M155</f>
        <v>758.7216666666667</v>
      </c>
      <c r="N133" s="146"/>
      <c r="O133" s="146">
        <f>+Daño!O155/Ocurrencia!O155</f>
        <v>568.3</v>
      </c>
      <c r="P133" s="146">
        <f>+Daño!P155/Ocurrencia!P155</f>
        <v>5213.133333333333</v>
      </c>
      <c r="Q133" s="146"/>
      <c r="R133" s="146">
        <f>+Daño!R155/Ocurrencia!R155</f>
        <v>952.0332982142858</v>
      </c>
      <c r="W133" s="5"/>
    </row>
    <row r="134" spans="1:18" ht="30">
      <c r="A134" s="133" t="s">
        <v>112</v>
      </c>
      <c r="B134" s="140">
        <v>0</v>
      </c>
      <c r="C134" s="140">
        <v>0</v>
      </c>
      <c r="D134" s="140">
        <v>0</v>
      </c>
      <c r="E134" s="140">
        <v>0</v>
      </c>
      <c r="F134" s="140">
        <f>Daño!F157/Ocurrencia!F157</f>
        <v>1343.2510288065841</v>
      </c>
      <c r="G134" s="140">
        <f>+Daño!G156/Ocurrencia!G156</f>
        <v>697.380114068441</v>
      </c>
      <c r="H134" s="140">
        <f>+Daño!H156/Ocurrencia!H156</f>
        <v>912.9176946107784</v>
      </c>
      <c r="I134" s="140">
        <f>+Daño!I156/Ocurrencia!I156</f>
        <v>1090.8197718631177</v>
      </c>
      <c r="J134" s="140">
        <f>+Daño!J156/Ocurrencia!J156</f>
        <v>2184.295027932961</v>
      </c>
      <c r="K134" s="140">
        <f>+Daño!K156/Ocurrencia!K156</f>
        <v>469.4225</v>
      </c>
      <c r="L134" s="140">
        <f>+Daño!L156/Ocurrencia!L156</f>
        <v>1095.8861563307491</v>
      </c>
      <c r="M134" s="140">
        <f>+Daño!M156/Ocurrencia!M156</f>
        <v>756.8064722222222</v>
      </c>
      <c r="N134" s="140">
        <f>Daño!N157/Ocurrencia!N157</f>
        <v>1001.6269230769232</v>
      </c>
      <c r="O134" s="140">
        <f>+Daño!O156/Ocurrencia!O156</f>
        <v>905.5446511627906</v>
      </c>
      <c r="P134" s="140">
        <f>+Daño!P156/Ocurrencia!P156</f>
        <v>1820.938611111111</v>
      </c>
      <c r="Q134" s="140">
        <f>Daño!Q157/Ocurrencia!Q157</f>
        <v>7901.9513157894735</v>
      </c>
      <c r="R134" s="141">
        <f>Daño!R157/Ocurrencia!R157</f>
        <v>1087.0946334113517</v>
      </c>
    </row>
    <row r="136" spans="1:23" ht="45">
      <c r="A136" s="130" t="s">
        <v>120</v>
      </c>
      <c r="B136" s="138">
        <f>SUM(B123:B127)</f>
        <v>0</v>
      </c>
      <c r="C136" s="138">
        <f>SUM(C123:C127)</f>
        <v>0</v>
      </c>
      <c r="D136" s="138">
        <f>SUM(D123:D127)</f>
        <v>0</v>
      </c>
      <c r="E136" s="138">
        <f>SUM(E123:E127)</f>
        <v>0</v>
      </c>
      <c r="F136" s="138">
        <f>Daño!F161/Ocurrencia!F161</f>
        <v>1527.3333333333333</v>
      </c>
      <c r="G136" s="138">
        <f>Daño!G161/Ocurrencia!G161</f>
        <v>677.3361538461538</v>
      </c>
      <c r="H136" s="138">
        <f>Daño!H161/Ocurrencia!H161</f>
        <v>1182.729356060606</v>
      </c>
      <c r="I136" s="138">
        <f>Daño!I161/Ocurrencia!I161</f>
        <v>1653.504</v>
      </c>
      <c r="J136" s="138">
        <f>Daño!J161/Ocurrencia!J161</f>
        <v>3891.0085714285715</v>
      </c>
      <c r="K136" s="138">
        <v>0</v>
      </c>
      <c r="L136" s="138">
        <f>Daño!L161/Ocurrencia!L161</f>
        <v>1733.8784133986926</v>
      </c>
      <c r="M136" s="138">
        <f>Daño!M161/Ocurrencia!M161</f>
        <v>967.3486771844658</v>
      </c>
      <c r="N136" s="138">
        <f>Daño!N161/Ocurrencia!N161</f>
        <v>693.3937500000001</v>
      </c>
      <c r="O136" s="138">
        <f>Daño!O161/Ocurrencia!O161</f>
        <v>1275.3848076923077</v>
      </c>
      <c r="P136" s="138">
        <f>Daño!P161/Ocurrencia!P161</f>
        <v>3128.171428571429</v>
      </c>
      <c r="Q136" s="138">
        <f>Daño!Q161/Ocurrencia!Q161</f>
        <v>23749.733333333334</v>
      </c>
      <c r="R136" s="139">
        <f>Daño!R161/Ocurrencia!R161</f>
        <v>1564.722101145663</v>
      </c>
      <c r="W136" s="8"/>
    </row>
    <row r="137" spans="1:4" ht="12.75">
      <c r="A137" s="3" t="s">
        <v>124</v>
      </c>
      <c r="B137" s="3"/>
      <c r="C137" s="3"/>
      <c r="D137" s="3"/>
    </row>
    <row r="141" spans="1:4" ht="12.75">
      <c r="A141" s="49" t="s">
        <v>45</v>
      </c>
      <c r="B141" s="49"/>
      <c r="C141" s="49"/>
      <c r="D141" s="49"/>
    </row>
    <row r="142" spans="1:4" ht="12.75">
      <c r="A142" s="49" t="s">
        <v>90</v>
      </c>
      <c r="B142" s="49"/>
      <c r="C142" s="49"/>
      <c r="D142" s="49"/>
    </row>
    <row r="143" spans="1:4" ht="12.75">
      <c r="A143" s="190" t="s">
        <v>104</v>
      </c>
      <c r="B143" s="190"/>
      <c r="C143" s="190"/>
      <c r="D143" s="190"/>
    </row>
    <row r="146" spans="18:22" ht="15">
      <c r="R146" s="319" t="s">
        <v>85</v>
      </c>
      <c r="S146" s="305"/>
      <c r="T146" s="305"/>
      <c r="U146" s="305"/>
      <c r="V146" s="320"/>
    </row>
    <row r="147" spans="18:22" ht="30">
      <c r="R147" s="102" t="s">
        <v>68</v>
      </c>
      <c r="S147" s="103" t="s">
        <v>117</v>
      </c>
      <c r="T147" s="103" t="s">
        <v>109</v>
      </c>
      <c r="U147" s="103" t="s">
        <v>70</v>
      </c>
      <c r="V147" s="104" t="s">
        <v>71</v>
      </c>
    </row>
    <row r="148" spans="18:22" ht="12.75">
      <c r="R148" s="109" t="s">
        <v>94</v>
      </c>
      <c r="S148" s="24">
        <v>0</v>
      </c>
      <c r="T148" s="24">
        <f>+B132</f>
        <v>0</v>
      </c>
      <c r="U148" s="113">
        <f aca="true" t="shared" si="2" ref="U148:U164">+T148-S148</f>
        <v>0</v>
      </c>
      <c r="V148" s="89">
        <f aca="true" t="shared" si="3" ref="V148:V159">IF(T148&gt;0,(T148-S148)*100/S148,0)</f>
        <v>0</v>
      </c>
    </row>
    <row r="149" spans="18:22" ht="12.75">
      <c r="R149" s="110" t="s">
        <v>95</v>
      </c>
      <c r="S149" s="16">
        <v>0</v>
      </c>
      <c r="T149" s="16">
        <f>+C132</f>
        <v>0</v>
      </c>
      <c r="U149" s="114">
        <f t="shared" si="2"/>
        <v>0</v>
      </c>
      <c r="V149" s="90">
        <f t="shared" si="3"/>
        <v>0</v>
      </c>
    </row>
    <row r="150" spans="18:22" ht="12.75">
      <c r="R150" s="233" t="s">
        <v>96</v>
      </c>
      <c r="S150" s="234">
        <v>0</v>
      </c>
      <c r="T150" s="234">
        <f>+D132</f>
        <v>0</v>
      </c>
      <c r="U150" s="235">
        <f t="shared" si="2"/>
        <v>0</v>
      </c>
      <c r="V150" s="264">
        <f t="shared" si="3"/>
        <v>0</v>
      </c>
    </row>
    <row r="151" spans="18:22" ht="12.75">
      <c r="R151" s="110" t="s">
        <v>2</v>
      </c>
      <c r="S151" s="16">
        <v>0</v>
      </c>
      <c r="T151" s="16">
        <f>+E132</f>
        <v>0</v>
      </c>
      <c r="U151" s="16">
        <f t="shared" si="2"/>
        <v>0</v>
      </c>
      <c r="V151" s="90">
        <f t="shared" si="3"/>
        <v>0</v>
      </c>
    </row>
    <row r="152" spans="18:22" ht="12.75">
      <c r="R152" s="110" t="s">
        <v>3</v>
      </c>
      <c r="S152" s="16">
        <f>AVERAGE(F128:F132)</f>
        <v>1274</v>
      </c>
      <c r="T152" s="16">
        <f>+F132</f>
        <v>463</v>
      </c>
      <c r="U152" s="16">
        <f t="shared" si="2"/>
        <v>-811</v>
      </c>
      <c r="V152" s="90">
        <f t="shared" si="3"/>
        <v>-63.657770800627944</v>
      </c>
    </row>
    <row r="153" spans="18:22" ht="12.75">
      <c r="R153" s="110" t="s">
        <v>4</v>
      </c>
      <c r="S153" s="16">
        <f>AVERAGE(G128:G132)</f>
        <v>634.4789655172414</v>
      </c>
      <c r="T153" s="16">
        <f>+G132</f>
        <v>395.75</v>
      </c>
      <c r="U153" s="114">
        <f t="shared" si="2"/>
        <v>-238.72896551724136</v>
      </c>
      <c r="V153" s="90">
        <f t="shared" si="3"/>
        <v>-37.62598580752385</v>
      </c>
    </row>
    <row r="154" spans="18:22" ht="12.75">
      <c r="R154" s="111" t="s">
        <v>5</v>
      </c>
      <c r="S154" s="16">
        <f>AVERAGE(H128:H132)</f>
        <v>864.1688475935829</v>
      </c>
      <c r="T154" s="16">
        <f>+H132</f>
        <v>280.23</v>
      </c>
      <c r="U154" s="114">
        <f t="shared" si="2"/>
        <v>-583.9388475935829</v>
      </c>
      <c r="V154" s="90">
        <f t="shared" si="3"/>
        <v>-67.57230941842609</v>
      </c>
    </row>
    <row r="155" spans="18:22" ht="12.75">
      <c r="R155" s="110" t="s">
        <v>6</v>
      </c>
      <c r="S155" s="16">
        <f>AVERAGE(I128:I132)</f>
        <v>1253.6283333333333</v>
      </c>
      <c r="T155" s="16">
        <f>+I132</f>
        <v>283.5</v>
      </c>
      <c r="U155" s="114">
        <f t="shared" si="2"/>
        <v>-970.1283333333333</v>
      </c>
      <c r="V155" s="90">
        <f t="shared" si="3"/>
        <v>-77.38564194331919</v>
      </c>
    </row>
    <row r="156" spans="18:22" ht="12.75">
      <c r="R156" s="110" t="s">
        <v>7</v>
      </c>
      <c r="S156" s="16">
        <f>AVERAGE(J128:J132)</f>
        <v>3319.831269841269</v>
      </c>
      <c r="T156" s="16">
        <f>+J132</f>
        <v>201.975</v>
      </c>
      <c r="U156" s="114">
        <f t="shared" si="2"/>
        <v>-3117.8562698412693</v>
      </c>
      <c r="V156" s="90">
        <f t="shared" si="3"/>
        <v>-93.91610646496329</v>
      </c>
    </row>
    <row r="157" spans="18:22" ht="12.75">
      <c r="R157" s="110" t="s">
        <v>108</v>
      </c>
      <c r="S157" s="16">
        <v>0</v>
      </c>
      <c r="T157" s="16">
        <f>+J133</f>
        <v>489.96</v>
      </c>
      <c r="U157" s="114">
        <f>+T157-S157</f>
        <v>489.96</v>
      </c>
      <c r="V157" s="90">
        <v>0</v>
      </c>
    </row>
    <row r="158" spans="18:22" ht="12.75">
      <c r="R158" s="110" t="s">
        <v>8</v>
      </c>
      <c r="S158" s="16">
        <f>AVERAGE(L128:L132)</f>
        <v>1233.0146089942527</v>
      </c>
      <c r="T158" s="16">
        <f>+L132</f>
        <v>403.465</v>
      </c>
      <c r="U158" s="114">
        <f t="shared" si="2"/>
        <v>-829.5496089942528</v>
      </c>
      <c r="V158" s="90">
        <f t="shared" si="3"/>
        <v>-67.27816547696065</v>
      </c>
    </row>
    <row r="159" spans="18:22" ht="12.75">
      <c r="R159" s="110" t="s">
        <v>9</v>
      </c>
      <c r="S159" s="16">
        <f>AVERAGE(M128:M132)</f>
        <v>791.7228075036074</v>
      </c>
      <c r="T159" s="16">
        <f>+M132</f>
        <v>736.0491818181819</v>
      </c>
      <c r="U159" s="114">
        <f t="shared" si="2"/>
        <v>-55.67362568542558</v>
      </c>
      <c r="V159" s="90">
        <f t="shared" si="3"/>
        <v>-7.0319593117407955</v>
      </c>
    </row>
    <row r="160" spans="18:22" ht="12.75">
      <c r="R160" s="110" t="s">
        <v>46</v>
      </c>
      <c r="S160" s="16">
        <f>AVERAGE(N128:N132)</f>
        <v>258.35</v>
      </c>
      <c r="T160" s="16">
        <f>+N132</f>
        <v>269</v>
      </c>
      <c r="U160" s="114">
        <f t="shared" si="2"/>
        <v>10.649999999999977</v>
      </c>
      <c r="V160" s="90">
        <v>0</v>
      </c>
    </row>
    <row r="161" spans="18:22" ht="12.75">
      <c r="R161" s="110" t="s">
        <v>10</v>
      </c>
      <c r="S161" s="16">
        <f>AVERAGE(O128:O132)</f>
        <v>555.4933333333333</v>
      </c>
      <c r="T161" s="16">
        <f>+O132</f>
        <v>327.79</v>
      </c>
      <c r="U161" s="114">
        <f t="shared" si="2"/>
        <v>-227.70333333333332</v>
      </c>
      <c r="V161" s="90">
        <v>0</v>
      </c>
    </row>
    <row r="162" spans="18:22" ht="12.75">
      <c r="R162" s="110" t="s">
        <v>11</v>
      </c>
      <c r="S162" s="16">
        <f>AVERAGE(P128:P132)</f>
        <v>1522.9</v>
      </c>
      <c r="T162" s="16">
        <f>+P132</f>
        <v>0</v>
      </c>
      <c r="U162" s="114">
        <f t="shared" si="2"/>
        <v>-1522.9</v>
      </c>
      <c r="V162" s="90">
        <f>IF(T162&gt;0,(T162-S162)*100/S162,0)</f>
        <v>0</v>
      </c>
    </row>
    <row r="163" spans="18:22" ht="12.75">
      <c r="R163" s="112" t="s">
        <v>12</v>
      </c>
      <c r="S163" s="22">
        <v>0</v>
      </c>
      <c r="T163" s="22">
        <f>+Q132</f>
        <v>0</v>
      </c>
      <c r="U163" s="115">
        <f t="shared" si="2"/>
        <v>0</v>
      </c>
      <c r="V163" s="118">
        <f>IF(T163&gt;0,(T163-S163)*100/S163,0)</f>
        <v>0</v>
      </c>
    </row>
    <row r="164" spans="18:22" ht="15">
      <c r="R164" s="81" t="s">
        <v>69</v>
      </c>
      <c r="S164" s="116">
        <f>AVERAGE(R128:R132)</f>
        <v>1354.982235551188</v>
      </c>
      <c r="T164" s="116">
        <f>+R132</f>
        <v>481.5020333333334</v>
      </c>
      <c r="U164" s="116">
        <f t="shared" si="2"/>
        <v>-873.4802022178546</v>
      </c>
      <c r="V164" s="83">
        <f>IF(T164&gt;0,(T164-S164)*100/S164,0)</f>
        <v>-64.46432870483612</v>
      </c>
    </row>
    <row r="170" spans="1:4" ht="12.75">
      <c r="A170" s="49" t="s">
        <v>45</v>
      </c>
      <c r="B170" s="49"/>
      <c r="C170" s="49"/>
      <c r="D170" s="49"/>
    </row>
    <row r="171" spans="1:4" ht="12.75">
      <c r="A171" s="49" t="s">
        <v>90</v>
      </c>
      <c r="B171" s="49"/>
      <c r="C171" s="49"/>
      <c r="D171" s="49"/>
    </row>
    <row r="172" spans="1:4" ht="12.75">
      <c r="A172" s="190" t="s">
        <v>104</v>
      </c>
      <c r="B172" s="190"/>
      <c r="C172" s="190"/>
      <c r="D172" s="190"/>
    </row>
    <row r="174" spans="1:18" ht="15.75">
      <c r="A174" s="303" t="s">
        <v>58</v>
      </c>
      <c r="B174" s="303"/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3"/>
      <c r="N174" s="303"/>
      <c r="O174" s="303"/>
      <c r="P174" s="303"/>
      <c r="Q174" s="303"/>
      <c r="R174" s="303"/>
    </row>
    <row r="175" spans="1:18" ht="15.75">
      <c r="A175" s="310" t="s">
        <v>100</v>
      </c>
      <c r="B175" s="310"/>
      <c r="C175" s="310"/>
      <c r="D175" s="310"/>
      <c r="E175" s="310"/>
      <c r="F175" s="310"/>
      <c r="G175" s="310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6" spans="1:18" ht="12.75">
      <c r="A176" s="14" t="s">
        <v>56</v>
      </c>
      <c r="B176" s="14"/>
      <c r="C176" s="14"/>
      <c r="D176" s="1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299" t="s">
        <v>78</v>
      </c>
      <c r="B177" s="304" t="s">
        <v>83</v>
      </c>
      <c r="C177" s="305"/>
      <c r="D177" s="305"/>
      <c r="E177" s="305"/>
      <c r="F177" s="305"/>
      <c r="G177" s="305"/>
      <c r="H177" s="305"/>
      <c r="I177" s="305"/>
      <c r="J177" s="305"/>
      <c r="K177" s="305"/>
      <c r="L177" s="305"/>
      <c r="M177" s="305"/>
      <c r="N177" s="305"/>
      <c r="O177" s="305"/>
      <c r="P177" s="305"/>
      <c r="Q177" s="306"/>
      <c r="R177" s="301" t="s">
        <v>1</v>
      </c>
    </row>
    <row r="178" spans="1:18" ht="15">
      <c r="A178" s="311"/>
      <c r="B178" s="204" t="s">
        <v>94</v>
      </c>
      <c r="C178" s="204" t="s">
        <v>95</v>
      </c>
      <c r="D178" s="204" t="s">
        <v>96</v>
      </c>
      <c r="E178" s="97" t="s">
        <v>2</v>
      </c>
      <c r="F178" s="97" t="s">
        <v>3</v>
      </c>
      <c r="G178" s="97" t="s">
        <v>4</v>
      </c>
      <c r="H178" s="97" t="s">
        <v>5</v>
      </c>
      <c r="I178" s="97" t="s">
        <v>6</v>
      </c>
      <c r="J178" s="97" t="s">
        <v>7</v>
      </c>
      <c r="K178" s="61" t="s">
        <v>108</v>
      </c>
      <c r="L178" s="97" t="s">
        <v>8</v>
      </c>
      <c r="M178" s="97" t="s">
        <v>9</v>
      </c>
      <c r="N178" s="97" t="s">
        <v>46</v>
      </c>
      <c r="O178" s="97" t="s">
        <v>10</v>
      </c>
      <c r="P178" s="97" t="s">
        <v>11</v>
      </c>
      <c r="Q178" s="97" t="s">
        <v>12</v>
      </c>
      <c r="R178" s="312"/>
    </row>
    <row r="179" spans="1:35" ht="12.75">
      <c r="A179" s="63" t="s">
        <v>49</v>
      </c>
      <c r="B179" s="63"/>
      <c r="C179" s="63"/>
      <c r="D179" s="63"/>
      <c r="E179" s="135">
        <f>+Daño!E223/Ocurrencia!E223</f>
        <v>3.0576923076923075</v>
      </c>
      <c r="F179" s="135">
        <f>+Daño!F223/Ocurrencia!F223</f>
        <v>6.991791044776117</v>
      </c>
      <c r="G179" s="135">
        <f>+Daño!G223/Ocurrencia!G223</f>
        <v>2.590909090909091</v>
      </c>
      <c r="H179" s="135">
        <f>+Daño!H223/Ocurrencia!H223</f>
        <v>2.5747957639939485</v>
      </c>
      <c r="I179" s="135">
        <f>+Daño!I223/Ocurrencia!I223</f>
        <v>4.0052</v>
      </c>
      <c r="J179" s="135">
        <f>+Daño!J223/Ocurrencia!J223</f>
        <v>6.858692579505299</v>
      </c>
      <c r="K179" s="135"/>
      <c r="L179" s="135">
        <f>+Daño!L223/Ocurrencia!L223</f>
        <v>1.8759770992366411</v>
      </c>
      <c r="M179" s="135">
        <f>+Daño!M223/Ocurrencia!M223</f>
        <v>1.6969138276553106</v>
      </c>
      <c r="N179" s="135">
        <f>+Daño!N223/Ocurrencia!N223</f>
        <v>3.3576704545454548</v>
      </c>
      <c r="O179" s="135">
        <f>+Daño!O223/Ocurrencia!O223</f>
        <v>2.4241767068273092</v>
      </c>
      <c r="P179" s="135">
        <f>+Daño!P223/Ocurrencia!P223</f>
        <v>3.3680851063829786</v>
      </c>
      <c r="Q179" s="135">
        <f>+Daño!Q223/Ocurrencia!Q223</f>
        <v>8.69416666666666</v>
      </c>
      <c r="R179" s="135">
        <f>+Daño!R223/Ocurrencia!R223</f>
        <v>2.7556434497395332</v>
      </c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ht="12.75">
      <c r="A180" s="10" t="s">
        <v>50</v>
      </c>
      <c r="B180" s="10"/>
      <c r="C180" s="10"/>
      <c r="D180" s="10"/>
      <c r="E180" s="23">
        <f>+Daño!E224/Ocurrencia!E224</f>
        <v>4.205555555555556</v>
      </c>
      <c r="F180" s="23">
        <f>+Daño!F224/Ocurrencia!F224</f>
        <v>5.9018749999999995</v>
      </c>
      <c r="G180" s="23">
        <f>+Daño!G224/Ocurrencia!G224</f>
        <v>2.8143040293040302</v>
      </c>
      <c r="H180" s="23">
        <f>+Daño!H224/Ocurrencia!H224</f>
        <v>3.302718894009216</v>
      </c>
      <c r="I180" s="23">
        <f>+Daño!I224/Ocurrencia!I224</f>
        <v>10.868481012658227</v>
      </c>
      <c r="J180" s="23">
        <f>+Daño!J224/Ocurrencia!J224</f>
        <v>5.224635922330098</v>
      </c>
      <c r="K180" s="23"/>
      <c r="L180" s="23">
        <f>+Daño!L224/Ocurrencia!L224</f>
        <v>4.2447987804878045</v>
      </c>
      <c r="M180" s="23">
        <f>+Daño!M224/Ocurrencia!M224</f>
        <v>6.961701112877583</v>
      </c>
      <c r="N180" s="23">
        <f>+Daño!N224/Ocurrencia!N224</f>
        <v>2.81025</v>
      </c>
      <c r="O180" s="23">
        <f>+Daño!O224/Ocurrencia!O224</f>
        <v>2.3286715867158674</v>
      </c>
      <c r="P180" s="23">
        <f>+Daño!P224/Ocurrencia!P224</f>
        <v>45.73809523809524</v>
      </c>
      <c r="Q180" s="23">
        <f>+Daño!Q224/Ocurrencia!Q224</f>
        <v>40.13166666666667</v>
      </c>
      <c r="R180" s="23">
        <f>+Daño!R224/Ocurrencia!R224</f>
        <v>5.25991801751444</v>
      </c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ht="12.75">
      <c r="A181" s="10" t="s">
        <v>51</v>
      </c>
      <c r="B181" s="10"/>
      <c r="C181" s="10"/>
      <c r="D181" s="10"/>
      <c r="E181" s="23">
        <v>0</v>
      </c>
      <c r="F181" s="23">
        <f>+Daño!F225/Ocurrencia!F225</f>
        <v>1.0734615384615385</v>
      </c>
      <c r="G181" s="23">
        <f>+Daño!G225/Ocurrencia!G225</f>
        <v>3.775489236790608</v>
      </c>
      <c r="H181" s="23">
        <f>+Daño!H225/Ocurrencia!H225</f>
        <v>4.4935256410256414</v>
      </c>
      <c r="I181" s="23">
        <f>+Daño!I225/Ocurrencia!I225</f>
        <v>11.753836206896553</v>
      </c>
      <c r="J181" s="23">
        <f>+Daño!J225/Ocurrencia!J225</f>
        <v>9.471343873517787</v>
      </c>
      <c r="K181" s="23"/>
      <c r="L181" s="23">
        <f>+Daño!L225/Ocurrencia!L225</f>
        <v>4.508783364369957</v>
      </c>
      <c r="M181" s="23">
        <f>+Daño!M225/Ocurrencia!M225</f>
        <v>13.804007707129092</v>
      </c>
      <c r="N181" s="23">
        <f>+Daño!N225/Ocurrencia!N225</f>
        <v>11.79427966101695</v>
      </c>
      <c r="O181" s="23">
        <f>+Daño!O225/Ocurrencia!O225</f>
        <v>5.129499072356215</v>
      </c>
      <c r="P181" s="23">
        <f>+Daño!P225/Ocurrencia!P225</f>
        <v>5.892567567567567</v>
      </c>
      <c r="Q181" s="23">
        <f>+Daño!Q225/Ocurrencia!Q225</f>
        <v>15.583333333333334</v>
      </c>
      <c r="R181" s="23">
        <f>+Daño!R225/Ocurrencia!R225</f>
        <v>6.3297881522165556</v>
      </c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ht="12.75">
      <c r="A182" s="10" t="s">
        <v>52</v>
      </c>
      <c r="B182" s="10"/>
      <c r="C182" s="10"/>
      <c r="D182" s="10"/>
      <c r="E182" s="23">
        <f>+Daño!E226/Ocurrencia!E226</f>
        <v>11.75</v>
      </c>
      <c r="F182" s="23">
        <f>+Daño!F226/Ocurrencia!F226</f>
        <v>7.229148936170213</v>
      </c>
      <c r="G182" s="23">
        <f>+Daño!G226/Ocurrencia!G226</f>
        <v>1.681872881355932</v>
      </c>
      <c r="H182" s="23">
        <f>+Daño!H226/Ocurrencia!H226</f>
        <v>3.7182217573221754</v>
      </c>
      <c r="I182" s="23">
        <f>+Daño!I226/Ocurrencia!I226</f>
        <v>5.7937</v>
      </c>
      <c r="J182" s="23">
        <f>+Daño!J226/Ocurrencia!J226</f>
        <v>5.160125628140705</v>
      </c>
      <c r="K182" s="23"/>
      <c r="L182" s="23">
        <f>+Daño!L226/Ocurrencia!L226</f>
        <v>5.829828706438274</v>
      </c>
      <c r="M182" s="23">
        <f>+Daño!M226/Ocurrencia!M226</f>
        <v>5.203081395348837</v>
      </c>
      <c r="N182" s="23">
        <f>+Daño!N226/Ocurrencia!N226</f>
        <v>4.959338235294118</v>
      </c>
      <c r="O182" s="23">
        <f>+Daño!O226/Ocurrencia!O226</f>
        <v>7.248296296296299</v>
      </c>
      <c r="P182" s="23">
        <f>+Daño!P226/Ocurrencia!P226</f>
        <v>8.571929824561405</v>
      </c>
      <c r="Q182" s="23">
        <f>+Daño!Q226/Ocurrencia!Q226</f>
        <v>5.8660655737704905</v>
      </c>
      <c r="R182" s="23">
        <f>+Daño!R226/Ocurrencia!R226</f>
        <v>4.7271958082670285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ht="12.75">
      <c r="A183" s="10" t="s">
        <v>53</v>
      </c>
      <c r="B183" s="10"/>
      <c r="C183" s="10"/>
      <c r="D183" s="10"/>
      <c r="E183" s="23">
        <f>+Daño!E227/Ocurrencia!E227</f>
        <v>0.35666666666666663</v>
      </c>
      <c r="F183" s="23">
        <f>+Daño!F227/Ocurrencia!F227</f>
        <v>5.9230508474576276</v>
      </c>
      <c r="G183" s="23">
        <f>+Daño!G227/Ocurrencia!G227</f>
        <v>3.9534359483614665</v>
      </c>
      <c r="H183" s="23">
        <f>+Daño!H227/Ocurrencia!H227</f>
        <v>4.3865625</v>
      </c>
      <c r="I183" s="23">
        <f>+Daño!I227/Ocurrencia!I227</f>
        <v>9.928273092369476</v>
      </c>
      <c r="J183" s="23">
        <f>+Daño!J227/Ocurrencia!J227</f>
        <v>6.330775681341721</v>
      </c>
      <c r="K183" s="23"/>
      <c r="L183" s="23">
        <f>+Daño!L227/Ocurrencia!L227</f>
        <v>3.0500585651537335</v>
      </c>
      <c r="M183" s="23">
        <f>+Daño!M227/Ocurrencia!M227</f>
        <v>4.98280172413793</v>
      </c>
      <c r="N183" s="23">
        <f>+Daño!N227/Ocurrencia!N227</f>
        <v>5.431489361702127</v>
      </c>
      <c r="O183" s="23">
        <f>+Daño!O227/Ocurrencia!O227</f>
        <v>3.3280909090909088</v>
      </c>
      <c r="P183" s="23">
        <f>+Daño!P227/Ocurrencia!P227</f>
        <v>8.495098039215685</v>
      </c>
      <c r="Q183" s="23">
        <f>+Daño!Q227/Ocurrencia!Q227</f>
        <v>2.689047619047619</v>
      </c>
      <c r="R183" s="23">
        <f>+Daño!R227/Ocurrencia!R227</f>
        <v>4.344454774355994</v>
      </c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ht="12.75">
      <c r="A184" s="10" t="s">
        <v>54</v>
      </c>
      <c r="B184" s="10"/>
      <c r="C184" s="10"/>
      <c r="D184" s="10"/>
      <c r="E184" s="23">
        <f>+Daño!E228/Ocurrencia!E228</f>
        <v>1.738888888888889</v>
      </c>
      <c r="F184" s="23">
        <f>+Daño!F228/Ocurrencia!F228</f>
        <v>1.7336</v>
      </c>
      <c r="G184" s="23">
        <f>+Daño!G228/Ocurrencia!G228</f>
        <v>2.856577017114915</v>
      </c>
      <c r="H184" s="23">
        <f>+Daño!H228/Ocurrencia!H228</f>
        <v>2.0946361185983826</v>
      </c>
      <c r="I184" s="23">
        <f>+Daño!I228/Ocurrencia!I228</f>
        <v>7.5797927461139905</v>
      </c>
      <c r="J184" s="23">
        <f>+Daño!J228/Ocurrencia!J228</f>
        <v>7.518190476190475</v>
      </c>
      <c r="K184" s="23"/>
      <c r="L184" s="23">
        <f>+Daño!L228/Ocurrencia!L228</f>
        <v>1.132527759634226</v>
      </c>
      <c r="M184" s="23">
        <f>+Daño!M228/Ocurrencia!M228</f>
        <v>2.574424083769633</v>
      </c>
      <c r="N184" s="23">
        <f>+Daño!N228/Ocurrencia!N228</f>
        <v>4.091089108910891</v>
      </c>
      <c r="O184" s="23">
        <f>+Daño!O228/Ocurrencia!O228</f>
        <v>3.6586238532110094</v>
      </c>
      <c r="P184" s="23">
        <f>+Daño!P228/Ocurrencia!P228</f>
        <v>23.93730158730159</v>
      </c>
      <c r="Q184" s="23">
        <f>+Daño!Q228/Ocurrencia!Q228</f>
        <v>5.1559090909090886</v>
      </c>
      <c r="R184" s="23">
        <f>+Daño!R228/Ocurrencia!R228</f>
        <v>3.0868100708873136</v>
      </c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ht="12.75">
      <c r="A185" s="99" t="s">
        <v>27</v>
      </c>
      <c r="B185" s="265"/>
      <c r="C185" s="265"/>
      <c r="D185" s="265"/>
      <c r="E185" s="23">
        <f>+Daño!E229/Ocurrencia!E229</f>
        <v>1.9408333333333332</v>
      </c>
      <c r="F185" s="23">
        <f>+Daño!F229/Ocurrencia!F229</f>
        <v>4.053166666666667</v>
      </c>
      <c r="G185" s="23">
        <f>+Daño!G229/Ocurrencia!G229</f>
        <v>3.1102886836027714</v>
      </c>
      <c r="H185" s="23">
        <f>+Daño!H229/Ocurrencia!H229</f>
        <v>2.527868217054262</v>
      </c>
      <c r="I185" s="23">
        <f>+Daño!I229/Ocurrencia!I229</f>
        <v>8.293522727272727</v>
      </c>
      <c r="J185" s="23">
        <f>+Daño!J229/Ocurrencia!J229</f>
        <v>9.15959595959596</v>
      </c>
      <c r="K185" s="23"/>
      <c r="L185" s="23">
        <f>+Daño!L229/Ocurrencia!L229</f>
        <v>1.8855171042163885</v>
      </c>
      <c r="M185" s="23">
        <f>+Daño!M229/Ocurrencia!M229</f>
        <v>7.387765793528505</v>
      </c>
      <c r="N185" s="23">
        <f>+Daño!N229/Ocurrencia!N229</f>
        <v>10.272121212121213</v>
      </c>
      <c r="O185" s="23">
        <f>+Daño!O229/Ocurrencia!O229</f>
        <v>3.0909009009009005</v>
      </c>
      <c r="P185" s="23">
        <f>+Daño!P229/Ocurrencia!P229</f>
        <v>6.95448275862069</v>
      </c>
      <c r="Q185" s="23">
        <f>+Daño!Q229/Ocurrencia!Q229</f>
        <v>8.093846153846155</v>
      </c>
      <c r="R185" s="23">
        <f>+Daño!R229/Ocurrencia!R229</f>
        <v>3.7984155339805827</v>
      </c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ht="12.75">
      <c r="A186" s="99" t="s">
        <v>28</v>
      </c>
      <c r="B186" s="265"/>
      <c r="C186" s="265"/>
      <c r="D186" s="265"/>
      <c r="E186" s="23">
        <f>+Daño!E230/Ocurrencia!E230</f>
        <v>0.5011904761904762</v>
      </c>
      <c r="F186" s="23">
        <f>+Daño!F230/Ocurrencia!F230</f>
        <v>1.5091891891891893</v>
      </c>
      <c r="G186" s="23">
        <f>+Daño!G230/Ocurrencia!G230</f>
        <v>2.0242989214175653</v>
      </c>
      <c r="H186" s="23">
        <f>+Daño!H230/Ocurrencia!H230</f>
        <v>4.3054713114754115</v>
      </c>
      <c r="I186" s="23">
        <f>+Daño!I230/Ocurrencia!I230</f>
        <v>8.105637254901962</v>
      </c>
      <c r="J186" s="23">
        <f>+Daño!J230/Ocurrencia!J230</f>
        <v>3.7946759259259264</v>
      </c>
      <c r="K186" s="23"/>
      <c r="L186" s="23">
        <f>+Daño!L230/Ocurrencia!L230</f>
        <v>0.8263128800442233</v>
      </c>
      <c r="M186" s="23">
        <f>+Daño!M230/Ocurrencia!M230</f>
        <v>2.9849670329670333</v>
      </c>
      <c r="N186" s="23">
        <f>+Daño!N230/Ocurrencia!N230</f>
        <v>8.9375</v>
      </c>
      <c r="O186" s="23">
        <f>+Daño!O230/Ocurrencia!O230</f>
        <v>1.8250000000000002</v>
      </c>
      <c r="P186" s="23">
        <f>+Daño!P230/Ocurrencia!P230</f>
        <v>1.3886666666666665</v>
      </c>
      <c r="Q186" s="23">
        <f>+Daño!Q230/Ocurrencia!Q230</f>
        <v>1.3353333333333335</v>
      </c>
      <c r="R186" s="23">
        <f>+Daño!R230/Ocurrencia!R230</f>
        <v>2.2715691210404865</v>
      </c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ht="12.75">
      <c r="A187" s="99" t="s">
        <v>29</v>
      </c>
      <c r="B187" s="265"/>
      <c r="C187" s="265"/>
      <c r="D187" s="265"/>
      <c r="E187" s="23">
        <f>+Daño!E231/Ocurrencia!E231</f>
        <v>0.305</v>
      </c>
      <c r="F187" s="23">
        <f>+Daño!F231/Ocurrencia!F231</f>
        <v>3.582790697674419</v>
      </c>
      <c r="G187" s="23">
        <f>+Daño!G231/Ocurrencia!G231</f>
        <v>2.28381861575179</v>
      </c>
      <c r="H187" s="23">
        <f>+Daño!H231/Ocurrencia!H231</f>
        <v>6.015406032482599</v>
      </c>
      <c r="I187" s="23">
        <f>+Daño!I231/Ocurrencia!I231</f>
        <v>7.0262448979591845</v>
      </c>
      <c r="J187" s="23">
        <f>+Daño!J231/Ocurrencia!J231</f>
        <v>10.170885608856088</v>
      </c>
      <c r="K187" s="23"/>
      <c r="L187" s="23">
        <f>+Daño!L231/Ocurrencia!L231</f>
        <v>1.5722210814510609</v>
      </c>
      <c r="M187" s="23">
        <f>+Daño!M231/Ocurrencia!M231</f>
        <v>2.3106934812760054</v>
      </c>
      <c r="N187" s="23">
        <f>+Daño!N231/Ocurrencia!N231</f>
        <v>8.535714285714286</v>
      </c>
      <c r="O187" s="23">
        <f>+Daño!O231/Ocurrencia!O231</f>
        <v>2.2376699029126215</v>
      </c>
      <c r="P187" s="23">
        <f>+Daño!P231/Ocurrencia!P231</f>
        <v>0.6099999999999947</v>
      </c>
      <c r="Q187" s="23">
        <f>+Daño!Q231/Ocurrencia!Q231</f>
        <v>14.520588235294113</v>
      </c>
      <c r="R187" s="23">
        <f>+Daño!R231/Ocurrencia!R231</f>
        <v>2.815449151145541</v>
      </c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ht="12.75">
      <c r="A188" s="99" t="s">
        <v>30</v>
      </c>
      <c r="B188" s="265"/>
      <c r="C188" s="265"/>
      <c r="D188" s="265"/>
      <c r="E188" s="23">
        <f>+Daño!E232/Ocurrencia!E232</f>
        <v>0.17666666666666667</v>
      </c>
      <c r="F188" s="23">
        <f>+Daño!F232/Ocurrencia!F232</f>
        <v>12.613225806451613</v>
      </c>
      <c r="G188" s="23">
        <f>+Daño!G232/Ocurrencia!G232</f>
        <v>5.136949152542372</v>
      </c>
      <c r="H188" s="23">
        <f>+Daño!H232/Ocurrencia!H232</f>
        <v>6.373747534516765</v>
      </c>
      <c r="I188" s="23">
        <f>+Daño!I232/Ocurrencia!I232</f>
        <v>11.13663333333334</v>
      </c>
      <c r="J188" s="23">
        <f>+Daño!J232/Ocurrencia!J232</f>
        <v>7.757062314540057</v>
      </c>
      <c r="K188" s="23"/>
      <c r="L188" s="23">
        <f>+Daño!L232/Ocurrencia!L232</f>
        <v>1.5849651887138143</v>
      </c>
      <c r="M188" s="23">
        <f>+Daño!M232/Ocurrencia!M232</f>
        <v>2.054577226606539</v>
      </c>
      <c r="N188" s="23">
        <f>+Daño!N232/Ocurrencia!N232</f>
        <v>10.994313725490196</v>
      </c>
      <c r="O188" s="23">
        <f>+Daño!O232/Ocurrencia!O232</f>
        <v>2.4853513513513517</v>
      </c>
      <c r="P188" s="23">
        <f>+Daño!P232/Ocurrencia!P232</f>
        <v>12.13</v>
      </c>
      <c r="Q188" s="23">
        <f>+Daño!Q232/Ocurrencia!Q232</f>
        <v>5.6486206896551705</v>
      </c>
      <c r="R188" s="23">
        <f>+Daño!R232/Ocurrencia!R232</f>
        <v>3.6442762090230456</v>
      </c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ht="12.75">
      <c r="A189" s="99" t="s">
        <v>31</v>
      </c>
      <c r="B189" s="265"/>
      <c r="C189" s="265"/>
      <c r="D189" s="265"/>
      <c r="E189" s="23">
        <f>+Daño!E233/Ocurrencia!E233</f>
        <v>0.47777777777777775</v>
      </c>
      <c r="F189" s="23">
        <f>+Daño!F233/Ocurrencia!F233</f>
        <v>3.0620833333333337</v>
      </c>
      <c r="G189" s="23">
        <f>+Daño!G233/Ocurrencia!G233</f>
        <v>2.5579100850546777</v>
      </c>
      <c r="H189" s="23">
        <f>+Daño!H233/Ocurrencia!H233</f>
        <v>3.5415813953488375</v>
      </c>
      <c r="I189" s="23">
        <f>+Daño!I233/Ocurrencia!I233</f>
        <v>7.106842105263158</v>
      </c>
      <c r="J189" s="23">
        <f>+Daño!J233/Ocurrencia!J233</f>
        <v>7.551490683229813</v>
      </c>
      <c r="K189" s="23"/>
      <c r="L189" s="23">
        <f>+Daño!L233/Ocurrencia!L233</f>
        <v>1.484469696969697</v>
      </c>
      <c r="M189" s="23">
        <f>+Daño!M233/Ocurrencia!M233</f>
        <v>2.9534448574969026</v>
      </c>
      <c r="N189" s="23">
        <f>+Daño!N233/Ocurrencia!N233</f>
        <v>2.9172413793103447</v>
      </c>
      <c r="O189" s="23">
        <f>+Daño!O233/Ocurrencia!O233</f>
        <v>2.288465909090909</v>
      </c>
      <c r="P189" s="23">
        <f>+Daño!P233/Ocurrencia!P233</f>
        <v>13.68625</v>
      </c>
      <c r="Q189" s="23">
        <f>+Daño!Q233/Ocurrencia!Q233</f>
        <v>2.0685</v>
      </c>
      <c r="R189" s="23">
        <f>+Daño!R233/Ocurrencia!R233</f>
        <v>2.783591813743898</v>
      </c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ht="12.75">
      <c r="A190" s="99" t="s">
        <v>32</v>
      </c>
      <c r="B190" s="265"/>
      <c r="C190" s="265"/>
      <c r="D190" s="265"/>
      <c r="E190" s="23">
        <f>+Daño!E234/Ocurrencia!E234</f>
        <v>2.0135483870967743</v>
      </c>
      <c r="F190" s="23">
        <f>+Daño!F234/Ocurrencia!F234</f>
        <v>2.496521739130435</v>
      </c>
      <c r="G190" s="23">
        <f>+Daño!G234/Ocurrencia!G234</f>
        <v>1.5251867219917012</v>
      </c>
      <c r="H190" s="23">
        <f>+Daño!H234/Ocurrencia!H234</f>
        <v>2.8876173285198554</v>
      </c>
      <c r="I190" s="23">
        <f>+Daño!I234/Ocurrencia!I234</f>
        <v>3.7781081081081087</v>
      </c>
      <c r="J190" s="23">
        <f>+Daño!J234/Ocurrencia!J234</f>
        <v>2.9020312500000003</v>
      </c>
      <c r="K190" s="23"/>
      <c r="L190" s="23">
        <f>+Daño!L234/Ocurrencia!L234</f>
        <v>1.869425795053003</v>
      </c>
      <c r="M190" s="23">
        <f>+Daño!M234/Ocurrencia!M234</f>
        <v>3.7520736842105267</v>
      </c>
      <c r="N190" s="23">
        <f>+Daño!N234/Ocurrencia!N234</f>
        <v>11.578350515463917</v>
      </c>
      <c r="O190" s="23">
        <f>+Daño!O234/Ocurrencia!O234</f>
        <v>7.060892857142857</v>
      </c>
      <c r="P190" s="23">
        <f>+Daño!P234/Ocurrencia!P234</f>
        <v>13.108620689655172</v>
      </c>
      <c r="Q190" s="23">
        <f>+Daño!Q234/Ocurrencia!Q234</f>
        <v>5.428750000000001</v>
      </c>
      <c r="R190" s="23">
        <f>+Daño!R234/Ocurrencia!R234</f>
        <v>3.277331965110313</v>
      </c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ht="12.75">
      <c r="A191" s="99" t="s">
        <v>33</v>
      </c>
      <c r="B191" s="265"/>
      <c r="C191" s="265"/>
      <c r="D191" s="265"/>
      <c r="E191" s="23">
        <f>+Daño!E235/Ocurrencia!E235</f>
        <v>0.4571428571428572</v>
      </c>
      <c r="F191" s="23">
        <f>+Daño!F235/Ocurrencia!F235</f>
        <v>1.4680645161290322</v>
      </c>
      <c r="G191" s="23">
        <f>+Daño!G235/Ocurrencia!G235</f>
        <v>2.4736538461538466</v>
      </c>
      <c r="H191" s="23">
        <f>+Daño!H235/Ocurrencia!H235</f>
        <v>2.611815789473684</v>
      </c>
      <c r="I191" s="23">
        <f>+Daño!I235/Ocurrencia!I235</f>
        <v>3.9747569444444446</v>
      </c>
      <c r="J191" s="23">
        <f>+Daño!J235/Ocurrencia!J235</f>
        <v>4.4246365422396865</v>
      </c>
      <c r="K191" s="23"/>
      <c r="L191" s="23">
        <f>+Daño!L235/Ocurrencia!L235</f>
        <v>2.246253207869975</v>
      </c>
      <c r="M191" s="23">
        <f>+Daño!M235/Ocurrencia!M235</f>
        <v>4.387407407407407</v>
      </c>
      <c r="N191" s="23">
        <f>+Daño!N235/Ocurrencia!N235</f>
        <v>3.781311475409836</v>
      </c>
      <c r="O191" s="23">
        <f>+Daño!O235/Ocurrencia!O235</f>
        <v>3.049045454545454</v>
      </c>
      <c r="P191" s="23">
        <f>+Daño!P235/Ocurrencia!P235</f>
        <v>6.3965000000000005</v>
      </c>
      <c r="Q191" s="23">
        <f>+Daño!Q235/Ocurrencia!Q235</f>
        <v>4.01</v>
      </c>
      <c r="R191" s="23">
        <f>+Daño!R235/Ocurrencia!R235</f>
        <v>2.9668848551521823</v>
      </c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ht="12.75">
      <c r="A192" s="99" t="s">
        <v>34</v>
      </c>
      <c r="B192" s="265"/>
      <c r="C192" s="265"/>
      <c r="D192" s="265"/>
      <c r="E192" s="23">
        <f>+Daño!E236/Ocurrencia!E236</f>
        <v>0.570625</v>
      </c>
      <c r="F192" s="23">
        <f>+Daño!F236/Ocurrencia!F236</f>
        <v>3.0649019607843138</v>
      </c>
      <c r="G192" s="23">
        <f>+Daño!G236/Ocurrencia!G236</f>
        <v>2.054623786407767</v>
      </c>
      <c r="H192" s="23">
        <f>+Daño!H236/Ocurrencia!H236</f>
        <v>2.2547388781431335</v>
      </c>
      <c r="I192" s="23">
        <f>+Daño!I236/Ocurrencia!I236</f>
        <v>5.653655913978494</v>
      </c>
      <c r="J192" s="23">
        <f>+Daño!J236/Ocurrencia!J236</f>
        <v>3.6184946236559137</v>
      </c>
      <c r="K192" s="23"/>
      <c r="L192" s="23">
        <f>+Daño!L236/Ocurrencia!L236</f>
        <v>1.8608597528210642</v>
      </c>
      <c r="M192" s="23">
        <f>+Daño!M236/Ocurrencia!M236</f>
        <v>3.1144512946979033</v>
      </c>
      <c r="N192" s="23">
        <f>+Daño!N236/Ocurrencia!N236</f>
        <v>3.700993377483443</v>
      </c>
      <c r="O192" s="23">
        <f>+Daño!O236/Ocurrencia!O236</f>
        <v>8.425164319248832</v>
      </c>
      <c r="P192" s="23">
        <f>+Daño!P236/Ocurrencia!P236</f>
        <v>22.349545454545478</v>
      </c>
      <c r="Q192" s="23">
        <f>+Daño!Q236/Ocurrencia!Q236</f>
        <v>1.0989473684210527</v>
      </c>
      <c r="R192" s="23">
        <f>+Daño!R236/Ocurrencia!R236</f>
        <v>3.13810534293293</v>
      </c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12.75">
      <c r="A193" s="99" t="s">
        <v>35</v>
      </c>
      <c r="B193" s="265"/>
      <c r="C193" s="265"/>
      <c r="D193" s="265"/>
      <c r="E193" s="23">
        <f>+Daño!E237/Ocurrencia!E237</f>
        <v>0.26571428571428574</v>
      </c>
      <c r="F193" s="23">
        <f>+Daño!F237/Ocurrencia!F237</f>
        <v>4.944827586206896</v>
      </c>
      <c r="G193" s="23">
        <f>+Daño!G237/Ocurrencia!G237</f>
        <v>2.172517780938834</v>
      </c>
      <c r="H193" s="23">
        <f>+Daño!H237/Ocurrencia!H237</f>
        <v>2.4046685878962535</v>
      </c>
      <c r="I193" s="23">
        <f>+Daño!I237/Ocurrencia!I237</f>
        <v>4.3874247491638805</v>
      </c>
      <c r="J193" s="23">
        <f>+Daño!J237/Ocurrencia!J237</f>
        <v>5.158366606170598</v>
      </c>
      <c r="K193" s="23"/>
      <c r="L193" s="23">
        <f>+Daño!L237/Ocurrencia!L237</f>
        <v>2.5535548917102306</v>
      </c>
      <c r="M193" s="23">
        <f>+Daño!M237/Ocurrencia!M237</f>
        <v>2.08787008119925</v>
      </c>
      <c r="N193" s="23">
        <f>+Daño!N237/Ocurrencia!N237</f>
        <v>4.805229885057471</v>
      </c>
      <c r="O193" s="23">
        <f>+Daño!O237/Ocurrencia!O237</f>
        <v>1.8596065573770486</v>
      </c>
      <c r="P193" s="23">
        <f>+Daño!P237/Ocurrencia!P237</f>
        <v>6.049555555555556</v>
      </c>
      <c r="Q193" s="23">
        <f>+Daño!Q237/Ocurrencia!Q237</f>
        <v>11.3575</v>
      </c>
      <c r="R193" s="23">
        <f>+Daño!R237/Ocurrencia!R237</f>
        <v>2.7681308135242877</v>
      </c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12.75">
      <c r="A194" s="99" t="s">
        <v>36</v>
      </c>
      <c r="B194" s="265"/>
      <c r="C194" s="265"/>
      <c r="D194" s="265"/>
      <c r="E194" s="23">
        <f>+Daño!E238/Ocurrencia!E238</f>
        <v>0.31714285714285717</v>
      </c>
      <c r="F194" s="23">
        <f>+Daño!F238/Ocurrencia!F238</f>
        <v>0.7146153846153845</v>
      </c>
      <c r="G194" s="23">
        <f>+Daño!G238/Ocurrencia!G238</f>
        <v>1.7275986078886307</v>
      </c>
      <c r="H194" s="23">
        <f>+Daño!H238/Ocurrencia!H238</f>
        <v>2.5531489361702127</v>
      </c>
      <c r="I194" s="23">
        <f>+Daño!I238/Ocurrencia!I238</f>
        <v>4.383961661341854</v>
      </c>
      <c r="J194" s="23">
        <f>+Daño!J238/Ocurrencia!J238</f>
        <v>3.286448598130841</v>
      </c>
      <c r="K194" s="23"/>
      <c r="L194" s="23">
        <f>+Daño!L238/Ocurrencia!L238</f>
        <v>1.164175458078845</v>
      </c>
      <c r="M194" s="23">
        <f>+Daño!M238/Ocurrencia!M238</f>
        <v>2.101888489208633</v>
      </c>
      <c r="N194" s="23">
        <f>+Daño!N238/Ocurrencia!N238</f>
        <v>1.4416279069767441</v>
      </c>
      <c r="O194" s="23">
        <f>+Daño!O238/Ocurrencia!O238</f>
        <v>1.0696341463414634</v>
      </c>
      <c r="P194" s="23">
        <f>+Daño!P238/Ocurrencia!P238</f>
        <v>8.088148148148148</v>
      </c>
      <c r="Q194" s="23">
        <f>+Daño!Q238/Ocurrencia!Q238</f>
        <v>5.667142857142857</v>
      </c>
      <c r="R194" s="23">
        <f>+Daño!R238/Ocurrencia!R238</f>
        <v>2.036700381679389</v>
      </c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ht="12.75">
      <c r="A195" s="99" t="s">
        <v>37</v>
      </c>
      <c r="B195" s="265"/>
      <c r="C195" s="265"/>
      <c r="D195" s="265"/>
      <c r="E195" s="23">
        <f>+Daño!E239/Ocurrencia!E239</f>
        <v>2.12</v>
      </c>
      <c r="F195" s="23">
        <f>+Daño!F239/Ocurrencia!F239</f>
        <v>2.6465625</v>
      </c>
      <c r="G195" s="23">
        <f>+Daño!G239/Ocurrencia!G239</f>
        <v>1.215914811229429</v>
      </c>
      <c r="H195" s="23">
        <f>+Daño!H239/Ocurrencia!H239</f>
        <v>2.6935977859778597</v>
      </c>
      <c r="I195" s="23">
        <f>+Daño!I239/Ocurrencia!I239</f>
        <v>2.4320973782771538</v>
      </c>
      <c r="J195" s="23">
        <f>+Daño!J239/Ocurrencia!J239</f>
        <v>2.642613981762918</v>
      </c>
      <c r="K195" s="23"/>
      <c r="L195" s="23">
        <f>+Daño!L239/Ocurrencia!L239</f>
        <v>0.9566068515497553</v>
      </c>
      <c r="M195" s="23">
        <f>+Daño!M239/Ocurrencia!M239</f>
        <v>2.4653227158424142</v>
      </c>
      <c r="N195" s="23">
        <f>+Daño!N239/Ocurrencia!N239</f>
        <v>0.6995</v>
      </c>
      <c r="O195" s="23">
        <f>+Daño!O239/Ocurrencia!O239</f>
        <v>1.1931521739130435</v>
      </c>
      <c r="P195" s="23">
        <f>+Daño!P239/Ocurrencia!P239</f>
        <v>12.785714285714286</v>
      </c>
      <c r="Q195" s="23">
        <f>+Daño!Q239/Ocurrencia!Q239</f>
        <v>2.2399999999999998</v>
      </c>
      <c r="R195" s="23">
        <f>+Daño!R239/Ocurrencia!R239</f>
        <v>1.7260323962018247</v>
      </c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ht="12.75">
      <c r="A196" s="99" t="s">
        <v>38</v>
      </c>
      <c r="B196" s="265"/>
      <c r="C196" s="265"/>
      <c r="D196" s="265"/>
      <c r="E196" s="23">
        <f>+Daño!E240/Ocurrencia!E240</f>
        <v>1.0616666666666668</v>
      </c>
      <c r="F196" s="23">
        <f>+Daño!F240/Ocurrencia!F240</f>
        <v>19.0629411764706</v>
      </c>
      <c r="G196" s="23">
        <f>+Daño!G240/Ocurrencia!G240</f>
        <v>2.4320896656534954</v>
      </c>
      <c r="H196" s="23">
        <f>+Daño!H240/Ocurrencia!H240</f>
        <v>3.374080717488789</v>
      </c>
      <c r="I196" s="23">
        <f>+Daño!I240/Ocurrencia!I240</f>
        <v>8.352148760330577</v>
      </c>
      <c r="J196" s="23">
        <f>+Daño!J240/Ocurrencia!J240</f>
        <v>3.6696376811594207</v>
      </c>
      <c r="K196" s="23"/>
      <c r="L196" s="23">
        <f>+Daño!L240/Ocurrencia!L240</f>
        <v>2.6613162790697684</v>
      </c>
      <c r="M196" s="23">
        <f>+Daño!M240/Ocurrencia!M240</f>
        <v>4.8163141762452115</v>
      </c>
      <c r="N196" s="23">
        <f>+Daño!N240/Ocurrencia!N240</f>
        <v>3.8829411764705877</v>
      </c>
      <c r="O196" s="23">
        <f>+Daño!O240/Ocurrencia!O240</f>
        <v>2.8895117540687156</v>
      </c>
      <c r="P196" s="23">
        <f>+Daño!P240/Ocurrencia!P240</f>
        <v>7.368125</v>
      </c>
      <c r="Q196" s="23">
        <f>+Daño!Q240/Ocurrencia!Q240</f>
        <v>2.2766129032258067</v>
      </c>
      <c r="R196" s="23">
        <f>+Daño!R240/Ocurrencia!R240</f>
        <v>3.463773186548032</v>
      </c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ht="12.75">
      <c r="A197" s="99" t="s">
        <v>39</v>
      </c>
      <c r="B197" s="265"/>
      <c r="C197" s="265"/>
      <c r="D197" s="265"/>
      <c r="E197" s="23">
        <f>+Daño!E241/Ocurrencia!E241</f>
        <v>2.8974358974358974</v>
      </c>
      <c r="F197" s="23">
        <f>+Daño!F241/Ocurrencia!F241</f>
        <v>12.379130434782606</v>
      </c>
      <c r="G197" s="23">
        <f>+Daño!G241/Ocurrencia!G241</f>
        <v>2.9027788104089223</v>
      </c>
      <c r="H197" s="23">
        <f>+Daño!H241/Ocurrencia!H241</f>
        <v>3.251894736842105</v>
      </c>
      <c r="I197" s="23">
        <f>+Daño!I241/Ocurrencia!I241</f>
        <v>9.424690265486724</v>
      </c>
      <c r="J197" s="23">
        <f>+Daño!J241/Ocurrencia!J241</f>
        <v>4.415728346456692</v>
      </c>
      <c r="K197" s="23"/>
      <c r="L197" s="23">
        <f>+Daño!L241/Ocurrencia!L241</f>
        <v>1.2943920829406221</v>
      </c>
      <c r="M197" s="23">
        <f>+Daño!M241/Ocurrencia!M241</f>
        <v>2.7629174788823905</v>
      </c>
      <c r="N197" s="23">
        <f>+Daño!N241/Ocurrencia!N241</f>
        <v>1.464125</v>
      </c>
      <c r="O197" s="23">
        <f>+Daño!O241/Ocurrencia!O241</f>
        <v>0.8668472906403941</v>
      </c>
      <c r="P197" s="23">
        <f>+Daño!P241/Ocurrencia!P241</f>
        <v>3.4866666666666664</v>
      </c>
      <c r="Q197" s="23">
        <f>+Daño!Q241/Ocurrencia!Q241</f>
        <v>4.240769230769231</v>
      </c>
      <c r="R197" s="23">
        <f>+Daño!R241/Ocurrencia!R241</f>
        <v>2.5411653835943717</v>
      </c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ht="12.75">
      <c r="A198" s="99" t="s">
        <v>40</v>
      </c>
      <c r="B198" s="265"/>
      <c r="C198" s="265"/>
      <c r="D198" s="265"/>
      <c r="E198" s="23">
        <f>+Daño!E242/Ocurrencia!E242</f>
        <v>7.43875</v>
      </c>
      <c r="F198" s="23">
        <f>+Daño!F242/Ocurrencia!F242</f>
        <v>13.454805194805195</v>
      </c>
      <c r="G198" s="23">
        <f>+Daño!G242/Ocurrencia!G242</f>
        <v>3.841396973224678</v>
      </c>
      <c r="H198" s="23">
        <f>+Daño!H242/Ocurrencia!H242</f>
        <v>2.457851351351352</v>
      </c>
      <c r="I198" s="23">
        <f>+Daño!I242/Ocurrencia!I242</f>
        <v>6.42476868327402</v>
      </c>
      <c r="J198" s="23">
        <f>+Daño!J242/Ocurrencia!J242</f>
        <v>4.566443965517241</v>
      </c>
      <c r="K198" s="23"/>
      <c r="L198" s="23">
        <f>+Daño!L242/Ocurrencia!L242</f>
        <v>2.2269240953221536</v>
      </c>
      <c r="M198" s="23">
        <f>+Daño!M242/Ocurrencia!M242</f>
        <v>3.2640298507462684</v>
      </c>
      <c r="N198" s="23">
        <f>+Daño!N242/Ocurrencia!N242</f>
        <v>2.8226126126126125</v>
      </c>
      <c r="O198" s="23">
        <f>+Daño!O242/Ocurrencia!O242</f>
        <v>1.2371489361702128</v>
      </c>
      <c r="P198" s="23">
        <f>+Daño!P242/Ocurrencia!P242</f>
        <v>11.328333333333333</v>
      </c>
      <c r="Q198" s="23">
        <f>+Daño!Q242/Ocurrencia!Q242</f>
        <v>0.9671428571428571</v>
      </c>
      <c r="R198" s="23">
        <f>+Daño!R242/Ocurrencia!R242</f>
        <v>3.2106630094043886</v>
      </c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ht="12.75">
      <c r="A199" s="99" t="s">
        <v>41</v>
      </c>
      <c r="B199" s="265"/>
      <c r="C199" s="265"/>
      <c r="D199" s="265"/>
      <c r="E199" s="23">
        <f>+Daño!E243/Ocurrencia!E243</f>
        <v>0.11935483870967742</v>
      </c>
      <c r="F199" s="23">
        <f>+Daño!F243/Ocurrencia!F243</f>
        <v>6.6763414634146345</v>
      </c>
      <c r="G199" s="23">
        <f>+Daño!G243/Ocurrencia!G243</f>
        <v>2.7693901156677185</v>
      </c>
      <c r="H199" s="23">
        <f>+Daño!H243/Ocurrencia!H243</f>
        <v>2.552057026476579</v>
      </c>
      <c r="I199" s="23">
        <f>+Daño!I243/Ocurrencia!I243</f>
        <v>9.962801556420235</v>
      </c>
      <c r="J199" s="23">
        <f>+Daño!J243/Ocurrencia!J243</f>
        <v>4.198129675810474</v>
      </c>
      <c r="K199" s="23"/>
      <c r="L199" s="23">
        <f>+Daño!L243/Ocurrencia!L243</f>
        <v>2.295465498357065</v>
      </c>
      <c r="M199" s="23">
        <f>+Daño!M243/Ocurrencia!M243</f>
        <v>3.5816810966810966</v>
      </c>
      <c r="N199" s="23">
        <f>+Daño!N243/Ocurrencia!N243</f>
        <v>1.8171559633027523</v>
      </c>
      <c r="O199" s="23">
        <f>+Daño!O243/Ocurrencia!O243</f>
        <v>2.0429285714285714</v>
      </c>
      <c r="P199" s="23">
        <f>+Daño!P243/Ocurrencia!P243</f>
        <v>9.254</v>
      </c>
      <c r="Q199" s="23">
        <f>+Daño!Q243/Ocurrencia!Q243</f>
        <v>3.248928571428548</v>
      </c>
      <c r="R199" s="23">
        <f>+Daño!R243/Ocurrencia!R243</f>
        <v>3.106031193216232</v>
      </c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ht="12.75">
      <c r="A200" s="99" t="s">
        <v>42</v>
      </c>
      <c r="B200" s="265"/>
      <c r="C200" s="265"/>
      <c r="D200" s="265"/>
      <c r="E200" s="23">
        <f>+Daño!E244/Ocurrencia!E244</f>
        <v>0.7926666666666667</v>
      </c>
      <c r="F200" s="23">
        <f>+Daño!F244/Ocurrencia!F244</f>
        <v>1.6786842105263162</v>
      </c>
      <c r="G200" s="23">
        <f>+Daño!G244/Ocurrencia!G244</f>
        <v>3.529663573085847</v>
      </c>
      <c r="H200" s="23">
        <f>+Daño!H244/Ocurrencia!H244</f>
        <v>2.7025199362041468</v>
      </c>
      <c r="I200" s="23">
        <f>+Daño!I244/Ocurrencia!I244</f>
        <v>6.89260355029586</v>
      </c>
      <c r="J200" s="23">
        <f>+Daño!J244/Ocurrencia!J244</f>
        <v>3.381985111662531</v>
      </c>
      <c r="K200" s="23"/>
      <c r="L200" s="23">
        <f>+Daño!L244/Ocurrencia!L244</f>
        <v>0.8048220218319886</v>
      </c>
      <c r="M200" s="23">
        <f>+Daño!M244/Ocurrencia!M244</f>
        <v>1.5898809523809523</v>
      </c>
      <c r="N200" s="23">
        <f>+Daño!N244/Ocurrencia!N244</f>
        <v>1.2787323943661972</v>
      </c>
      <c r="O200" s="23">
        <f>+Daño!O244/Ocurrencia!O244</f>
        <v>4.3359756097560975</v>
      </c>
      <c r="P200" s="23">
        <f>+Daño!P244/Ocurrencia!P244</f>
        <v>7.915357142857147</v>
      </c>
      <c r="Q200" s="23">
        <f>+Daño!Q244/Ocurrencia!Q244</f>
        <v>10.119130434782608</v>
      </c>
      <c r="R200" s="23">
        <f>+Daño!R244/Ocurrencia!R244</f>
        <v>2.1669741491538037</v>
      </c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ht="12.75">
      <c r="A201" s="99" t="s">
        <v>43</v>
      </c>
      <c r="B201" s="265"/>
      <c r="C201" s="265"/>
      <c r="D201" s="265"/>
      <c r="E201" s="23">
        <v>0</v>
      </c>
      <c r="F201" s="23">
        <f>+Daño!F245/Ocurrencia!F245</f>
        <v>7.1008000000000004</v>
      </c>
      <c r="G201" s="23">
        <f>+Daño!G245/Ocurrencia!G245</f>
        <v>2.4764449541284406</v>
      </c>
      <c r="H201" s="23">
        <f>+Daño!H245/Ocurrencia!H245</f>
        <v>2.0851498127340826</v>
      </c>
      <c r="I201" s="23">
        <f>+Daño!I245/Ocurrencia!I245</f>
        <v>10.478026315789473</v>
      </c>
      <c r="J201" s="23">
        <f>+Daño!J245/Ocurrencia!J245</f>
        <v>3.583661016949153</v>
      </c>
      <c r="K201" s="23"/>
      <c r="L201" s="23">
        <f>+Daño!L245/Ocurrencia!L245</f>
        <v>0.8702812500000012</v>
      </c>
      <c r="M201" s="23">
        <f>+Daño!M245/Ocurrencia!M245</f>
        <v>1.488665297741273</v>
      </c>
      <c r="N201" s="23">
        <f>+Daño!N245/Ocurrencia!N245</f>
        <v>0.8855714285714286</v>
      </c>
      <c r="O201" s="23">
        <f>+Daño!O245/Ocurrencia!O245</f>
        <v>4.580696202531645</v>
      </c>
      <c r="P201" s="23">
        <f>+Daño!P245/Ocurrencia!P245</f>
        <v>3.8026315789473686</v>
      </c>
      <c r="Q201" s="23">
        <f>+Daño!Q245/Ocurrencia!Q245</f>
        <v>2.466666666666667</v>
      </c>
      <c r="R201" s="23">
        <f>+Daño!R245/Ocurrencia!R245</f>
        <v>2.1355205479452057</v>
      </c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ht="12.75">
      <c r="A202" s="99" t="s">
        <v>47</v>
      </c>
      <c r="B202" s="265"/>
      <c r="C202" s="265"/>
      <c r="D202" s="265"/>
      <c r="E202" s="23">
        <v>0</v>
      </c>
      <c r="F202" s="23">
        <f>+Daño!F246/Ocurrencia!F246</f>
        <v>3.346511627906977</v>
      </c>
      <c r="G202" s="23">
        <f>+Daño!G246/Ocurrencia!G246</f>
        <v>1.9340330188679244</v>
      </c>
      <c r="H202" s="23">
        <f>+Daño!H246/Ocurrencia!H246</f>
        <v>1.863717472118959</v>
      </c>
      <c r="I202" s="23">
        <f>+Daño!I246/Ocurrencia!I246</f>
        <v>6.545330188679244</v>
      </c>
      <c r="J202" s="23">
        <f>+Daño!J246/Ocurrencia!J246</f>
        <v>4.76</v>
      </c>
      <c r="K202" s="23"/>
      <c r="L202" s="23">
        <f>+Daño!L246/Ocurrencia!L246</f>
        <v>2.135544399121431</v>
      </c>
      <c r="M202" s="23">
        <f>+Daño!M246/Ocurrencia!M246</f>
        <v>2.9782277580071175</v>
      </c>
      <c r="N202" s="23">
        <f>+Daño!N246/Ocurrencia!N246</f>
        <v>3.1394117647058826</v>
      </c>
      <c r="O202" s="23">
        <f>+Daño!O246/Ocurrencia!O246</f>
        <v>7.361648590021693</v>
      </c>
      <c r="P202" s="23">
        <f>+Daño!P246/Ocurrencia!P246</f>
        <v>4.0217857142857145</v>
      </c>
      <c r="Q202" s="23">
        <f>+Daño!Q246/Ocurrencia!Q246</f>
        <v>3.3995000000000006</v>
      </c>
      <c r="R202" s="23">
        <f>+Daño!R246/Ocurrencia!R246</f>
        <v>2.9169068895935433</v>
      </c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ht="12.75">
      <c r="A203" s="99" t="s">
        <v>48</v>
      </c>
      <c r="B203" s="265"/>
      <c r="C203" s="265"/>
      <c r="D203" s="265"/>
      <c r="E203" s="23">
        <v>0</v>
      </c>
      <c r="F203" s="23">
        <f>+Daño!F247/Ocurrencia!F247</f>
        <v>6.069677419354838</v>
      </c>
      <c r="G203" s="23">
        <f>+Daño!G247/Ocurrencia!G247</f>
        <v>3.5915590551181107</v>
      </c>
      <c r="H203" s="23">
        <f>+Daño!H247/Ocurrencia!H247</f>
        <v>2.134953051643192</v>
      </c>
      <c r="I203" s="23">
        <f>+Daño!I247/Ocurrencia!I247</f>
        <v>6.406238095238095</v>
      </c>
      <c r="J203" s="23">
        <f>+Daño!J247/Ocurrencia!J247</f>
        <v>8.652450592885375</v>
      </c>
      <c r="K203" s="23"/>
      <c r="L203" s="23">
        <f>+Daño!L247/Ocurrencia!L247</f>
        <v>2.386645876645877</v>
      </c>
      <c r="M203" s="23">
        <f>+Daño!M247/Ocurrencia!M247</f>
        <v>3.604531835205993</v>
      </c>
      <c r="N203" s="23">
        <f>+Daño!N247/Ocurrencia!N247</f>
        <v>2.7784183673469385</v>
      </c>
      <c r="O203" s="23">
        <f>+Daño!O247/Ocurrencia!O247</f>
        <v>4.637669616519174</v>
      </c>
      <c r="P203" s="23">
        <f>+Daño!P247/Ocurrencia!P247</f>
        <v>16.185</v>
      </c>
      <c r="Q203" s="23">
        <f>+Daño!Q247/Ocurrencia!Q247</f>
        <v>3.3608</v>
      </c>
      <c r="R203" s="23">
        <f>+Daño!R247/Ocurrencia!R247</f>
        <v>3.3259622641509443</v>
      </c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ht="12.75">
      <c r="A204" s="99" t="s">
        <v>62</v>
      </c>
      <c r="B204" s="265"/>
      <c r="C204" s="265"/>
      <c r="D204" s="265"/>
      <c r="E204" s="23">
        <v>0</v>
      </c>
      <c r="F204" s="23">
        <f>+Daño!F248/Ocurrencia!F248</f>
        <v>13.438333333333333</v>
      </c>
      <c r="G204" s="23">
        <f>+Daño!G248/Ocurrencia!G248</f>
        <v>4.734928571428572</v>
      </c>
      <c r="H204" s="23">
        <f>+Daño!H248/Ocurrencia!H248</f>
        <v>2.3450691244239636</v>
      </c>
      <c r="I204" s="23">
        <f>+Daño!I248/Ocurrencia!I248</f>
        <v>9.880142857142857</v>
      </c>
      <c r="J204" s="23">
        <f>+Daño!J248/Ocurrencia!J248</f>
        <v>5.392419354838709</v>
      </c>
      <c r="K204" s="23"/>
      <c r="L204" s="23">
        <f>+Daño!L248/Ocurrencia!L248</f>
        <v>2.1262595837897047</v>
      </c>
      <c r="M204" s="23">
        <f>+Daño!M248/Ocurrencia!M248</f>
        <v>1.0044868735083532</v>
      </c>
      <c r="N204" s="23">
        <f>+Daño!N248/Ocurrencia!N248</f>
        <v>1.18875</v>
      </c>
      <c r="O204" s="23">
        <f>+Daño!O248/Ocurrencia!O248</f>
        <v>0.8533333333333334</v>
      </c>
      <c r="P204" s="23">
        <f>+Daño!P248/Ocurrencia!P248</f>
        <v>2.526666666666667</v>
      </c>
      <c r="Q204" s="23">
        <f>+Daño!Q248/Ocurrencia!Q248</f>
        <v>0.5976470588235294</v>
      </c>
      <c r="R204" s="23">
        <f>+Daño!R248/Ocurrencia!R248</f>
        <v>3.176163836163836</v>
      </c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ht="12.75">
      <c r="A205" s="100" t="s">
        <v>72</v>
      </c>
      <c r="B205" s="10"/>
      <c r="C205" s="10"/>
      <c r="D205" s="10"/>
      <c r="E205" s="23">
        <v>0</v>
      </c>
      <c r="F205" s="23">
        <f>+Daño!F249/Ocurrencia!F249</f>
        <v>10.725625</v>
      </c>
      <c r="G205" s="23">
        <f>+Daño!G249/Ocurrencia!G249</f>
        <v>4.17985257985258</v>
      </c>
      <c r="H205" s="23">
        <f>+Daño!H249/Ocurrencia!H249</f>
        <v>3.870121317157713</v>
      </c>
      <c r="I205" s="23">
        <f>+Daño!I249/Ocurrencia!I249</f>
        <v>8.730469483568072</v>
      </c>
      <c r="J205" s="23">
        <f>+Daño!J249/Ocurrencia!J249</f>
        <v>5.5731289640591966</v>
      </c>
      <c r="K205" s="23"/>
      <c r="L205" s="23">
        <f>+Daño!L249/Ocurrencia!L249</f>
        <v>1.2109426433915211</v>
      </c>
      <c r="M205" s="23">
        <f>+Daño!M249/Ocurrencia!M249</f>
        <v>2.4619137931034483</v>
      </c>
      <c r="N205" s="23">
        <f>+Daño!N249/Ocurrencia!N249</f>
        <v>1.1878260869565216</v>
      </c>
      <c r="O205" s="23">
        <f>+Daño!O249/Ocurrencia!O249</f>
        <v>2.7736082474226804</v>
      </c>
      <c r="P205" s="23">
        <f>+Daño!P249/Ocurrencia!P249</f>
        <v>11.642352941176469</v>
      </c>
      <c r="Q205" s="23">
        <f>+Daño!Q249/Ocurrencia!Q249</f>
        <v>1.9022727272727273</v>
      </c>
      <c r="R205" s="23">
        <f>+Daño!R249/Ocurrencia!R249</f>
        <v>3.0707202441505594</v>
      </c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ht="12.75">
      <c r="A206" s="100" t="s">
        <v>76</v>
      </c>
      <c r="B206" s="10"/>
      <c r="C206" s="10"/>
      <c r="D206" s="10"/>
      <c r="E206" s="23">
        <f>Daño!E250/Ocurrencia!E250</f>
        <v>30</v>
      </c>
      <c r="F206" s="23">
        <f>Daño!F250/Ocurrencia!F250</f>
        <v>6.352191780821919</v>
      </c>
      <c r="G206" s="23">
        <f>Daño!G250/Ocurrencia!G250</f>
        <v>3.0391101223581756</v>
      </c>
      <c r="H206" s="23">
        <f>Daño!H250/Ocurrencia!H250</f>
        <v>3.5012416107382545</v>
      </c>
      <c r="I206" s="23">
        <f>Daño!I250/Ocurrencia!I250</f>
        <v>9.235185185185188</v>
      </c>
      <c r="J206" s="23">
        <f>Daño!J250/Ocurrencia!J250</f>
        <v>4.612525050100201</v>
      </c>
      <c r="K206" s="23"/>
      <c r="L206" s="23">
        <f>Daño!L250/Ocurrencia!L250</f>
        <v>1.9330063795853254</v>
      </c>
      <c r="M206" s="23">
        <f>Daño!M250/Ocurrencia!M250</f>
        <v>3.166148555708392</v>
      </c>
      <c r="N206" s="23">
        <f>Daño!N250/Ocurrencia!N250</f>
        <v>2.537752808988764</v>
      </c>
      <c r="O206" s="23">
        <f>Daño!O250/Ocurrencia!O250</f>
        <v>6.247361963190184</v>
      </c>
      <c r="P206" s="23">
        <f>Daño!P250/Ocurrencia!P250</f>
        <v>7.391315789473684</v>
      </c>
      <c r="Q206" s="23">
        <f>Daño!Q250/Ocurrencia!Q250</f>
        <v>0.15583333333324845</v>
      </c>
      <c r="R206" s="23">
        <f>Daño!R250/Ocurrencia!R250</f>
        <v>3.0615615286158335</v>
      </c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ht="12.75">
      <c r="A207" s="100" t="s">
        <v>77</v>
      </c>
      <c r="B207" s="10"/>
      <c r="C207" s="10"/>
      <c r="D207" s="10"/>
      <c r="E207" s="23">
        <v>0</v>
      </c>
      <c r="F207" s="23">
        <f>Daño!F251/Ocurrencia!F251</f>
        <v>4.004084507042254</v>
      </c>
      <c r="G207" s="23">
        <f>Daño!G251/Ocurrencia!G251</f>
        <v>3.592155625657203</v>
      </c>
      <c r="H207" s="23">
        <f>Daño!H251/Ocurrencia!H251</f>
        <v>4.213639344262296</v>
      </c>
      <c r="I207" s="23">
        <f>Daño!I251/Ocurrencia!I251</f>
        <v>7.559547738693467</v>
      </c>
      <c r="J207" s="23">
        <f>Daño!J251/Ocurrencia!J251</f>
        <v>2.4763745704467355</v>
      </c>
      <c r="K207" s="23"/>
      <c r="L207" s="23">
        <f>Daño!L251/Ocurrencia!L251</f>
        <v>1.107549833887043</v>
      </c>
      <c r="M207" s="23">
        <f>Daño!M251/Ocurrencia!M251</f>
        <v>2.3977411764705883</v>
      </c>
      <c r="N207" s="23">
        <f>Daño!N251/Ocurrencia!N251</f>
        <v>1.5672727272727274</v>
      </c>
      <c r="O207" s="23">
        <f>Daño!O251/Ocurrencia!O251</f>
        <v>3.8190532544378697</v>
      </c>
      <c r="P207" s="23">
        <f>Daño!P251/Ocurrencia!P251</f>
        <v>3.8688235294117637</v>
      </c>
      <c r="Q207" s="23">
        <f>Daño!Q251/Ocurrencia!Q251</f>
        <v>8.508499999999998</v>
      </c>
      <c r="R207" s="23">
        <f>Daño!R251/Ocurrencia!R251</f>
        <v>2.4034766802624574</v>
      </c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ht="12.75">
      <c r="A208" s="100" t="s">
        <v>87</v>
      </c>
      <c r="B208" s="10"/>
      <c r="C208" s="10"/>
      <c r="D208" s="10"/>
      <c r="E208" s="23">
        <v>0</v>
      </c>
      <c r="F208" s="23">
        <f>Daño!F252/Ocurrencia!F252</f>
        <v>3.917972972972973</v>
      </c>
      <c r="G208" s="23">
        <f>Daño!G252/Ocurrencia!G252</f>
        <v>3.9631466030989273</v>
      </c>
      <c r="H208" s="23">
        <f>Daño!H252/Ocurrencia!H252</f>
        <v>2.5994242424242424</v>
      </c>
      <c r="I208" s="23">
        <f>Daño!I252/Ocurrencia!I252</f>
        <v>7.892864864864866</v>
      </c>
      <c r="J208" s="23">
        <f>Daño!J252/Ocurrencia!J252</f>
        <v>4.437763244047615</v>
      </c>
      <c r="K208" s="23"/>
      <c r="L208" s="23">
        <f>Daño!L252/Ocurrencia!L252</f>
        <v>2.2402776213933997</v>
      </c>
      <c r="M208" s="23">
        <f>Daño!M252/Ocurrencia!M252</f>
        <v>5.627868547544434</v>
      </c>
      <c r="N208" s="23">
        <f>Daño!N252/Ocurrencia!N252</f>
        <v>2.188888888888889</v>
      </c>
      <c r="O208" s="23">
        <f>Daño!O252/Ocurrencia!O252</f>
        <v>3.963440366972478</v>
      </c>
      <c r="P208" s="23">
        <f>Daño!P252/Ocurrencia!P252</f>
        <v>13.5228</v>
      </c>
      <c r="Q208" s="23">
        <f>Daño!Q252/Ocurrencia!Q252</f>
        <v>0.20800000000000002</v>
      </c>
      <c r="R208" s="23">
        <f>Daño!R252/Ocurrencia!R252</f>
        <v>3.532432327586217</v>
      </c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ht="12.75">
      <c r="A209" s="100" t="s">
        <v>89</v>
      </c>
      <c r="B209" s="10"/>
      <c r="C209" s="10"/>
      <c r="D209" s="10"/>
      <c r="E209" s="329">
        <v>0</v>
      </c>
      <c r="F209" s="329">
        <f>Daño!F253/Ocurrencia!F253</f>
        <v>1.5406250000000001</v>
      </c>
      <c r="G209" s="329">
        <f>Daño!G253/Ocurrencia!G253</f>
        <v>3.1017569352708056</v>
      </c>
      <c r="H209" s="329">
        <f>Daño!H253/Ocurrencia!H253</f>
        <v>3.9833333333333334</v>
      </c>
      <c r="I209" s="329">
        <f>Daño!I253/Ocurrencia!I253</f>
        <v>14.349381443298972</v>
      </c>
      <c r="J209" s="329">
        <f>Daño!J253/Ocurrencia!J253</f>
        <v>3.0648223634053386</v>
      </c>
      <c r="K209" s="329"/>
      <c r="L209" s="329">
        <f>Daño!L253/Ocurrencia!L253</f>
        <v>4.249491224105461</v>
      </c>
      <c r="M209" s="329">
        <f>Daño!M253/Ocurrencia!M253</f>
        <v>9.975760368663597</v>
      </c>
      <c r="N209" s="329">
        <f>Daño!N253/Ocurrencia!N253</f>
        <v>4.3338371584699455</v>
      </c>
      <c r="O209" s="329">
        <f>Daño!O253/Ocurrencia!O253</f>
        <v>7.441452599388379</v>
      </c>
      <c r="P209" s="329">
        <f>Daño!P253/Ocurrencia!P253</f>
        <v>4.653218</v>
      </c>
      <c r="Q209" s="329">
        <f>Daño!Q253/Ocurrencia!Q253</f>
        <v>0.16372</v>
      </c>
      <c r="R209" s="329">
        <f>Daño!R253/Ocurrencia!R253</f>
        <v>5.469993331335231</v>
      </c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ht="12.75">
      <c r="A210" s="100" t="s">
        <v>92</v>
      </c>
      <c r="B210" s="10"/>
      <c r="C210" s="10"/>
      <c r="D210" s="10"/>
      <c r="E210" s="329">
        <f>Daño!E254/Ocurrencia!E254</f>
        <v>3.837037037037037</v>
      </c>
      <c r="F210" s="329">
        <f>Daño!F254/Ocurrencia!F254</f>
        <v>1.9685552083333333</v>
      </c>
      <c r="G210" s="329">
        <f>Daño!G254/Ocurrencia!G254</f>
        <v>2.8049072847682117</v>
      </c>
      <c r="H210" s="329">
        <f>Daño!H254/Ocurrencia!H254</f>
        <v>4.697695167286246</v>
      </c>
      <c r="I210" s="329">
        <f>Daño!I254/Ocurrencia!I254</f>
        <v>5.382786069651742</v>
      </c>
      <c r="J210" s="329">
        <f>Daño!J254/Ocurrencia!J254</f>
        <v>2.4483195214105793</v>
      </c>
      <c r="K210" s="329"/>
      <c r="L210" s="329">
        <f>Daño!L254/Ocurrencia!L254</f>
        <v>2.4210220029784066</v>
      </c>
      <c r="M210" s="329">
        <f>Daño!M254/Ocurrencia!M254</f>
        <v>4.515159400749064</v>
      </c>
      <c r="N210" s="329">
        <f>Daño!N254/Ocurrencia!N254</f>
        <v>4.6460373626373626</v>
      </c>
      <c r="O210" s="329">
        <f>Daño!O254/Ocurrencia!O254</f>
        <v>3.1912845921450153</v>
      </c>
      <c r="P210" s="329">
        <f>Daño!P254/Ocurrencia!P254</f>
        <v>11.756765957446808</v>
      </c>
      <c r="Q210" s="329">
        <f>Daño!Q254/Ocurrencia!Q254</f>
        <v>5.5988</v>
      </c>
      <c r="R210" s="329">
        <f>Daño!R254/Ocurrencia!R254</f>
        <v>3.234277845287493</v>
      </c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ht="12.75">
      <c r="A211" s="100" t="s">
        <v>93</v>
      </c>
      <c r="B211" s="329">
        <f>Daño!B255/Ocurrencia!B255</f>
        <v>0.5</v>
      </c>
      <c r="C211" s="329">
        <v>0</v>
      </c>
      <c r="D211" s="329">
        <v>0</v>
      </c>
      <c r="E211" s="329">
        <f>Daño!E255/Ocurrencia!E255</f>
        <v>3.0168214285714288</v>
      </c>
      <c r="F211" s="329">
        <f>Daño!F255/Ocurrencia!F255</f>
        <v>5.398299999999997</v>
      </c>
      <c r="G211" s="329">
        <f>Daño!G255/Ocurrencia!G255</f>
        <v>6.162918454935639</v>
      </c>
      <c r="H211" s="329">
        <f>Daño!H255/Ocurrencia!H255</f>
        <v>7.2333050847457745</v>
      </c>
      <c r="I211" s="329">
        <f>Daño!I255/Ocurrencia!I255</f>
        <v>10.034346320346325</v>
      </c>
      <c r="J211" s="329">
        <f>Daño!J255/Ocurrencia!J255</f>
        <v>6.2284822950819665</v>
      </c>
      <c r="K211" s="329"/>
      <c r="L211" s="329">
        <f>Daño!L255/Ocurrencia!L255</f>
        <v>2.871238501560884</v>
      </c>
      <c r="M211" s="329">
        <f>Daño!M255/Ocurrencia!M255</f>
        <v>3.636319086021506</v>
      </c>
      <c r="N211" s="329">
        <f>Daño!N255/Ocurrencia!N255</f>
        <v>1.2115512820512824</v>
      </c>
      <c r="O211" s="329">
        <f>Daño!O255/Ocurrencia!O255</f>
        <v>1.3836956521739137</v>
      </c>
      <c r="P211" s="329">
        <f>Daño!P255/Ocurrencia!P255</f>
        <v>0.35897619047619045</v>
      </c>
      <c r="Q211" s="329">
        <f>Daño!Q255/Ocurrencia!Q255</f>
        <v>2.2140785714285713</v>
      </c>
      <c r="R211" s="329">
        <f>Daño!R255/Ocurrencia!R255</f>
        <v>4.58739598205579</v>
      </c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ht="12.75">
      <c r="A212" s="100" t="s">
        <v>99</v>
      </c>
      <c r="B212" s="329">
        <f>Daño!B256/Ocurrencia!B256</f>
        <v>0.555</v>
      </c>
      <c r="C212" s="329">
        <f>Daño!C256/Ocurrencia!C256</f>
        <v>1</v>
      </c>
      <c r="D212" s="329">
        <v>0</v>
      </c>
      <c r="E212" s="329">
        <f>Daño!E256/Ocurrencia!E256</f>
        <v>3.0852</v>
      </c>
      <c r="F212" s="329">
        <f>Daño!F256/Ocurrencia!F256</f>
        <v>5.994770642201835</v>
      </c>
      <c r="G212" s="329">
        <f>Daño!G256/Ocurrencia!G256</f>
        <v>4.208727087576375</v>
      </c>
      <c r="H212" s="329">
        <f>Daño!H256/Ocurrencia!H256</f>
        <v>9.321287726358149</v>
      </c>
      <c r="I212" s="329">
        <f>Daño!I256/Ocurrencia!I256</f>
        <v>5.786530612244898</v>
      </c>
      <c r="J212" s="329">
        <f>Daño!J256/Ocurrencia!J256</f>
        <v>3.004774875</v>
      </c>
      <c r="K212" s="329"/>
      <c r="L212" s="329">
        <f>Daño!L256/Ocurrencia!L256</f>
        <v>2.4216641098484852</v>
      </c>
      <c r="M212" s="329">
        <f>Daño!M256/Ocurrencia!M256</f>
        <v>6.033316075156576</v>
      </c>
      <c r="N212" s="329">
        <f>Daño!N256/Ocurrencia!N256</f>
        <v>1.975259036144578</v>
      </c>
      <c r="O212" s="329">
        <f>Daño!O256/Ocurrencia!O256</f>
        <v>1.9473839743589743</v>
      </c>
      <c r="P212" s="329">
        <f>Daño!P256/Ocurrencia!P256</f>
        <v>2.6228571428571428</v>
      </c>
      <c r="Q212" s="329">
        <f>Daño!Q256/Ocurrencia!Q256</f>
        <v>8.456583333333333</v>
      </c>
      <c r="R212" s="329">
        <f>Daño!R256/Ocurrencia!R256</f>
        <v>4.149552586349364</v>
      </c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ht="12.75">
      <c r="A213" s="101" t="s">
        <v>103</v>
      </c>
      <c r="B213" s="266">
        <f>Daño!B257/Ocurrencia!B257</f>
        <v>2.250909090909091</v>
      </c>
      <c r="C213" s="266">
        <f>Daño!C257/Ocurrencia!C257</f>
        <v>0.519</v>
      </c>
      <c r="D213" s="266">
        <v>0</v>
      </c>
      <c r="E213" s="266">
        <f>Daño!E257/Ocurrencia!E257</f>
        <v>1.8175862068965518</v>
      </c>
      <c r="F213" s="266">
        <f>Daño!F257/Ocurrencia!F257</f>
        <v>3.2010465116279074</v>
      </c>
      <c r="G213" s="266">
        <f>Daño!G257/Ocurrencia!G257</f>
        <v>1.9625305216426332</v>
      </c>
      <c r="H213" s="266">
        <f>Daño!H257/Ocurrencia!H257</f>
        <v>2.9196805293005728</v>
      </c>
      <c r="I213" s="266">
        <f>Daño!I257/Ocurrencia!I257</f>
        <v>5.029980825958716</v>
      </c>
      <c r="J213" s="266">
        <f>Daño!J257/Ocurrencia!J257</f>
        <v>3.5819968186638533</v>
      </c>
      <c r="K213" s="266">
        <f>Daño!K257/Ocurrencia!K257</f>
        <v>4.050075138121545</v>
      </c>
      <c r="L213" s="266">
        <f>Daño!L257/Ocurrencia!L257</f>
        <v>2.2009088732394964</v>
      </c>
      <c r="M213" s="266">
        <f>Daño!M257/Ocurrencia!M257</f>
        <v>7.328890436746913</v>
      </c>
      <c r="N213" s="266">
        <f>Daño!N257/Ocurrencia!N257</f>
        <v>4.463170731707319</v>
      </c>
      <c r="O213" s="266">
        <f>Daño!O257/Ocurrencia!O257</f>
        <v>4.950102816901405</v>
      </c>
      <c r="P213" s="266">
        <f>Daño!P257/Ocurrencia!P257</f>
        <v>1.9881081081081926</v>
      </c>
      <c r="Q213" s="266">
        <f>Daño!Q257/Ocurrencia!Q257</f>
        <v>2.7725</v>
      </c>
      <c r="R213" s="266">
        <f>Daño!R257/Ocurrencia!R257</f>
        <v>3.734513932709765</v>
      </c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18" ht="30">
      <c r="A214" s="131" t="s">
        <v>112</v>
      </c>
      <c r="B214" s="136">
        <f>+Daño!B258/Ocurrencia!B258</f>
        <v>1.5883333333333336</v>
      </c>
      <c r="C214" s="136">
        <v>0</v>
      </c>
      <c r="D214" s="136">
        <v>0</v>
      </c>
      <c r="E214" s="136">
        <f>+Daño!E258/Ocurrencia!E258</f>
        <v>1.6825121317157714</v>
      </c>
      <c r="F214" s="136">
        <f>+Daño!F258/Ocurrencia!F258</f>
        <v>5.145351844365841</v>
      </c>
      <c r="G214" s="136">
        <f>+Daño!G258/Ocurrencia!G258</f>
        <v>2.9610633798468764</v>
      </c>
      <c r="H214" s="136">
        <f>+Daño!H258/Ocurrencia!H258</f>
        <v>3.5086014810045083</v>
      </c>
      <c r="I214" s="136">
        <f>+Daño!I258/Ocurrencia!I258</f>
        <v>7.367546095444684</v>
      </c>
      <c r="J214" s="136">
        <f>+Daño!J258/Ocurrencia!J258</f>
        <v>4.741530266606996</v>
      </c>
      <c r="K214" s="325">
        <f>Daño!K258/Ocurrencia!K258</f>
        <v>4.050075138121545</v>
      </c>
      <c r="L214" s="136">
        <f>+Daño!L258/Ocurrencia!L258</f>
        <v>2.1452220365109516</v>
      </c>
      <c r="M214" s="136">
        <f>+Daño!M258/Ocurrencia!M258</f>
        <v>4.006312169033297</v>
      </c>
      <c r="N214" s="136">
        <f>+Daño!N258/Ocurrencia!N258</f>
        <v>4.41426655281135</v>
      </c>
      <c r="O214" s="136">
        <f>+Daño!O258/Ocurrencia!O258</f>
        <v>4.249479692344382</v>
      </c>
      <c r="P214" s="136">
        <f>+Daño!P258/Ocurrencia!P258</f>
        <v>10.496373359840955</v>
      </c>
      <c r="Q214" s="136">
        <f>+Daño!Q258/Ocurrencia!Q258</f>
        <v>6.032710141206673</v>
      </c>
      <c r="R214" s="137">
        <f>+Daño!R258/Ocurrencia!R258</f>
        <v>3.3448206336283546</v>
      </c>
    </row>
    <row r="215" spans="5:18" ht="12.7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23" ht="45">
      <c r="A216" s="130" t="s">
        <v>120</v>
      </c>
      <c r="B216" s="134">
        <v>0</v>
      </c>
      <c r="C216" s="134">
        <v>0</v>
      </c>
      <c r="D216" s="134">
        <v>0</v>
      </c>
      <c r="E216" s="134">
        <f>Daño!E262/Ocurrencia!E262</f>
        <v>2.3584034090909087</v>
      </c>
      <c r="F216" s="134">
        <f>Daño!F262/Ocurrencia!F262</f>
        <v>3.831729052631578</v>
      </c>
      <c r="G216" s="134">
        <f>Daño!G262/Ocurrencia!G262</f>
        <v>4.142467760844083</v>
      </c>
      <c r="H216" s="134">
        <f>Daño!H262/Ocurrencia!H262</f>
        <v>6.040848837209304</v>
      </c>
      <c r="I216" s="134">
        <f>Daño!I262/Ocurrencia!I262</f>
        <v>8.457080542986427</v>
      </c>
      <c r="J216" s="134">
        <f>Daño!J262/Ocurrencia!J262</f>
        <v>3.6967927654927655</v>
      </c>
      <c r="K216" s="134" t="e">
        <f>Daño!K262/Ocurrencia!K262</f>
        <v>#DIV/0!</v>
      </c>
      <c r="L216" s="134">
        <f>Daño!L262/Ocurrencia!L262</f>
        <v>2.8472790619628436</v>
      </c>
      <c r="M216" s="134">
        <f>Daño!M262/Ocurrencia!M262</f>
        <v>6.209853889728101</v>
      </c>
      <c r="N216" s="134">
        <f>Daño!N262/Ocurrencia!N262</f>
        <v>3.3487068429237947</v>
      </c>
      <c r="O216" s="134">
        <f>Daño!O262/Ocurrencia!O262</f>
        <v>4.256932473309609</v>
      </c>
      <c r="P216" s="134">
        <f>Daño!P262/Ocurrencia!P262</f>
        <v>7.231203658536585</v>
      </c>
      <c r="Q216" s="134">
        <f>Daño!Q262/Ocurrencia!Q262</f>
        <v>3.24817052631579</v>
      </c>
      <c r="R216" s="134">
        <f>Daño!R262/Ocurrencia!R262</f>
        <v>4.182414230632151</v>
      </c>
      <c r="W216" s="8"/>
    </row>
    <row r="217" spans="1:23" ht="12.75">
      <c r="A217" s="3" t="s">
        <v>55</v>
      </c>
      <c r="B217" s="3"/>
      <c r="C217" s="3"/>
      <c r="D217" s="3"/>
      <c r="W217" s="8"/>
    </row>
    <row r="221" spans="1:4" ht="12.75">
      <c r="A221" s="49" t="s">
        <v>45</v>
      </c>
      <c r="B221" s="49"/>
      <c r="C221" s="49"/>
      <c r="D221" s="49"/>
    </row>
    <row r="222" spans="1:4" ht="12.75">
      <c r="A222" s="49" t="s">
        <v>90</v>
      </c>
      <c r="B222" s="49"/>
      <c r="C222" s="49"/>
      <c r="D222" s="49"/>
    </row>
    <row r="223" spans="1:4" ht="12.75">
      <c r="A223" s="190" t="s">
        <v>104</v>
      </c>
      <c r="B223" s="190"/>
      <c r="C223" s="190"/>
      <c r="D223" s="190"/>
    </row>
    <row r="224" spans="18:22" ht="15">
      <c r="R224" s="321" t="s">
        <v>86</v>
      </c>
      <c r="S224" s="322"/>
      <c r="T224" s="322"/>
      <c r="U224" s="322"/>
      <c r="V224" s="323"/>
    </row>
    <row r="225" spans="18:22" ht="30">
      <c r="R225" s="86" t="s">
        <v>68</v>
      </c>
      <c r="S225" s="87" t="s">
        <v>101</v>
      </c>
      <c r="T225" s="87" t="s">
        <v>102</v>
      </c>
      <c r="U225" s="87" t="s">
        <v>70</v>
      </c>
      <c r="V225" s="88" t="s">
        <v>71</v>
      </c>
    </row>
    <row r="226" spans="18:22" ht="12.75">
      <c r="R226" s="109" t="s">
        <v>94</v>
      </c>
      <c r="S226" s="24">
        <v>0</v>
      </c>
      <c r="T226" s="24">
        <f>+B212</f>
        <v>0.555</v>
      </c>
      <c r="U226" s="113">
        <f aca="true" t="shared" si="4" ref="U226:U241">+T226-S226</f>
        <v>0.555</v>
      </c>
      <c r="V226" s="90">
        <v>0</v>
      </c>
    </row>
    <row r="227" spans="18:22" ht="12.75">
      <c r="R227" s="110" t="s">
        <v>95</v>
      </c>
      <c r="S227" s="16">
        <v>0</v>
      </c>
      <c r="T227" s="16">
        <f>+C212</f>
        <v>1</v>
      </c>
      <c r="U227" s="114">
        <f t="shared" si="4"/>
        <v>1</v>
      </c>
      <c r="V227" s="90">
        <v>0</v>
      </c>
    </row>
    <row r="228" spans="18:22" ht="12.75">
      <c r="R228" s="110" t="s">
        <v>96</v>
      </c>
      <c r="S228" s="16">
        <v>0</v>
      </c>
      <c r="T228" s="16">
        <f>+D212</f>
        <v>0</v>
      </c>
      <c r="U228" s="114">
        <f t="shared" si="4"/>
        <v>0</v>
      </c>
      <c r="V228" s="90">
        <f>IF(T228&gt;0,(T228-S228)*100/S228,0)</f>
        <v>0</v>
      </c>
    </row>
    <row r="229" spans="18:22" ht="12.75">
      <c r="R229" s="208" t="s">
        <v>2</v>
      </c>
      <c r="S229" s="221">
        <f>AVERAGE(E207:E211)</f>
        <v>1.3707716931216933</v>
      </c>
      <c r="T229" s="221">
        <f>+E212</f>
        <v>3.0852</v>
      </c>
      <c r="U229" s="232">
        <f t="shared" si="4"/>
        <v>1.7144283068783066</v>
      </c>
      <c r="V229" s="207">
        <v>0</v>
      </c>
    </row>
    <row r="230" spans="18:22" ht="12.75">
      <c r="R230" s="110" t="s">
        <v>3</v>
      </c>
      <c r="S230" s="16">
        <f>AVERAGE(F207:F211)</f>
        <v>3.365907537669712</v>
      </c>
      <c r="T230" s="16">
        <f>+F212</f>
        <v>5.994770642201835</v>
      </c>
      <c r="U230" s="114">
        <f t="shared" si="4"/>
        <v>2.628863104532123</v>
      </c>
      <c r="V230" s="91">
        <f aca="true" t="shared" si="5" ref="V230:V241">IF(T230&gt;0,(T230-S230)*100/S230,0)</f>
        <v>78.10265359672178</v>
      </c>
    </row>
    <row r="231" spans="18:22" ht="12.75">
      <c r="R231" s="110" t="s">
        <v>4</v>
      </c>
      <c r="S231" s="16">
        <f>AVERAGE(G207:G211)</f>
        <v>3.9249769807461576</v>
      </c>
      <c r="T231" s="16">
        <f>+G212</f>
        <v>4.208727087576375</v>
      </c>
      <c r="U231" s="114">
        <f t="shared" si="4"/>
        <v>0.2837501068302175</v>
      </c>
      <c r="V231" s="91">
        <f t="shared" si="5"/>
        <v>7.22934448334714</v>
      </c>
    </row>
    <row r="232" spans="18:22" ht="12.75">
      <c r="R232" s="111" t="s">
        <v>5</v>
      </c>
      <c r="S232" s="16">
        <f>AVERAGE(H207:H211)</f>
        <v>4.545479434410379</v>
      </c>
      <c r="T232" s="16">
        <f>+H212</f>
        <v>9.321287726358149</v>
      </c>
      <c r="U232" s="114">
        <f t="shared" si="4"/>
        <v>4.77580829194777</v>
      </c>
      <c r="V232" s="91">
        <f t="shared" si="5"/>
        <v>105.06720711997387</v>
      </c>
    </row>
    <row r="233" spans="18:22" ht="12.75">
      <c r="R233" s="110" t="s">
        <v>6</v>
      </c>
      <c r="S233" s="16">
        <f>AVERAGE(I207:I211)</f>
        <v>9.043785287371074</v>
      </c>
      <c r="T233" s="16">
        <f>+I212</f>
        <v>5.786530612244898</v>
      </c>
      <c r="U233" s="114">
        <f t="shared" si="4"/>
        <v>-3.257254675126176</v>
      </c>
      <c r="V233" s="90">
        <f t="shared" si="5"/>
        <v>-36.01649720360646</v>
      </c>
    </row>
    <row r="234" spans="18:22" ht="12.75">
      <c r="R234" s="110" t="s">
        <v>7</v>
      </c>
      <c r="S234" s="16">
        <f>AVERAGE(J207:J211)</f>
        <v>3.7311523988784474</v>
      </c>
      <c r="T234" s="16">
        <f>+J212</f>
        <v>3.004774875</v>
      </c>
      <c r="U234" s="114">
        <f t="shared" si="4"/>
        <v>-0.7263775238784476</v>
      </c>
      <c r="V234" s="90">
        <f t="shared" si="5"/>
        <v>-19.46791356195449</v>
      </c>
    </row>
    <row r="235" spans="18:22" ht="12.75">
      <c r="R235" s="110" t="s">
        <v>8</v>
      </c>
      <c r="S235" s="16">
        <f>AVERAGE(L207:L211)</f>
        <v>2.577915836785039</v>
      </c>
      <c r="T235" s="16">
        <f>+L212</f>
        <v>2.4216641098484852</v>
      </c>
      <c r="U235" s="114">
        <f t="shared" si="4"/>
        <v>-0.15625172693655376</v>
      </c>
      <c r="V235" s="90">
        <f t="shared" si="5"/>
        <v>-6.061164786955103</v>
      </c>
    </row>
    <row r="236" spans="18:22" ht="12.75">
      <c r="R236" s="110" t="s">
        <v>9</v>
      </c>
      <c r="S236" s="16">
        <f>AVERAGE(M207:M211)</f>
        <v>5.230569715889837</v>
      </c>
      <c r="T236" s="16">
        <f>+M212</f>
        <v>6.033316075156576</v>
      </c>
      <c r="U236" s="114">
        <f t="shared" si="4"/>
        <v>0.802746359266739</v>
      </c>
      <c r="V236" s="91">
        <f t="shared" si="5"/>
        <v>15.34720695583299</v>
      </c>
    </row>
    <row r="237" spans="18:22" ht="12.75">
      <c r="R237" s="110" t="s">
        <v>46</v>
      </c>
      <c r="S237" s="16">
        <f>AVERAGE(N207:N211)</f>
        <v>2.7895174838640413</v>
      </c>
      <c r="T237" s="16">
        <f>+N212</f>
        <v>1.975259036144578</v>
      </c>
      <c r="U237" s="114">
        <f t="shared" si="4"/>
        <v>-0.8142584477194632</v>
      </c>
      <c r="V237" s="90">
        <f t="shared" si="5"/>
        <v>-29.189938848906294</v>
      </c>
    </row>
    <row r="238" spans="18:22" ht="12.75">
      <c r="R238" s="110" t="s">
        <v>10</v>
      </c>
      <c r="S238" s="16">
        <f>AVERAGE(O207:O211)</f>
        <v>3.9597852930235304</v>
      </c>
      <c r="T238" s="16">
        <f>+O212</f>
        <v>1.9473839743589743</v>
      </c>
      <c r="U238" s="114">
        <f t="shared" si="4"/>
        <v>-2.012401318664556</v>
      </c>
      <c r="V238" s="90">
        <f t="shared" si="5"/>
        <v>-50.820970576613476</v>
      </c>
    </row>
    <row r="239" spans="18:22" ht="12.75">
      <c r="R239" s="110" t="s">
        <v>11</v>
      </c>
      <c r="S239" s="16">
        <f>AVERAGE(P207:P211)</f>
        <v>6.832116735466952</v>
      </c>
      <c r="T239" s="16">
        <f>+P212</f>
        <v>2.6228571428571428</v>
      </c>
      <c r="U239" s="114">
        <f t="shared" si="4"/>
        <v>-4.2092595926098095</v>
      </c>
      <c r="V239" s="90">
        <f t="shared" si="5"/>
        <v>-61.60988981289883</v>
      </c>
    </row>
    <row r="240" spans="18:22" ht="12.75">
      <c r="R240" s="112" t="s">
        <v>12</v>
      </c>
      <c r="S240" s="22">
        <f>AVERAGE(Q207:Q211)</f>
        <v>3.338619714285714</v>
      </c>
      <c r="T240" s="22">
        <f>+Q212</f>
        <v>8.456583333333333</v>
      </c>
      <c r="U240" s="115">
        <f t="shared" si="4"/>
        <v>5.117963619047618</v>
      </c>
      <c r="V240" s="92">
        <f t="shared" si="5"/>
        <v>153.29579458086283</v>
      </c>
    </row>
    <row r="241" spans="18:22" ht="15">
      <c r="R241" s="79" t="s">
        <v>69</v>
      </c>
      <c r="S241" s="117">
        <f>AVERAGE(R207:R211)</f>
        <v>3.845515233305437</v>
      </c>
      <c r="T241" s="117">
        <f>+R212</f>
        <v>4.149552586349364</v>
      </c>
      <c r="U241" s="117">
        <f t="shared" si="4"/>
        <v>0.30403735304392665</v>
      </c>
      <c r="V241" s="80">
        <f t="shared" si="5"/>
        <v>7.906283933312869</v>
      </c>
    </row>
  </sheetData>
  <sheetProtection/>
  <mergeCells count="18">
    <mergeCell ref="B97:Q97"/>
    <mergeCell ref="R146:V146"/>
    <mergeCell ref="R224:V224"/>
    <mergeCell ref="A177:A178"/>
    <mergeCell ref="R177:R178"/>
    <mergeCell ref="A175:R175"/>
    <mergeCell ref="A174:R174"/>
    <mergeCell ref="B177:Q177"/>
    <mergeCell ref="A8:A9"/>
    <mergeCell ref="R8:R9"/>
    <mergeCell ref="A97:A98"/>
    <mergeCell ref="R97:R98"/>
    <mergeCell ref="A5:R5"/>
    <mergeCell ref="A6:R6"/>
    <mergeCell ref="A94:R94"/>
    <mergeCell ref="A95:R95"/>
    <mergeCell ref="B8:Q8"/>
    <mergeCell ref="R65:V65"/>
  </mergeCells>
  <printOptions horizontalCentered="1"/>
  <pageMargins left="0.75" right="0.75" top="0.5905511811023623" bottom="1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92"/>
  <sheetViews>
    <sheetView showGridLines="0" zoomScale="75" zoomScaleNormal="75" zoomScalePageLayoutView="0" workbookViewId="0" topLeftCell="A1">
      <selection activeCell="B262" sqref="B262"/>
    </sheetView>
  </sheetViews>
  <sheetFormatPr defaultColWidth="11.421875" defaultRowHeight="12.75"/>
  <cols>
    <col min="1" max="1" width="15.00390625" style="0" customWidth="1"/>
    <col min="2" max="2" width="5.7109375" style="0" customWidth="1"/>
    <col min="3" max="4" width="5.28125" style="0" customWidth="1"/>
    <col min="5" max="5" width="6.7109375" style="0" customWidth="1"/>
    <col min="6" max="6" width="7.421875" style="0" bestFit="1" customWidth="1"/>
    <col min="7" max="7" width="9.140625" style="0" bestFit="1" customWidth="1"/>
    <col min="8" max="8" width="8.7109375" style="0" bestFit="1" customWidth="1"/>
    <col min="9" max="9" width="7.7109375" style="0" customWidth="1"/>
    <col min="10" max="10" width="8.7109375" style="0" bestFit="1" customWidth="1"/>
    <col min="11" max="11" width="8.7109375" style="0" customWidth="1"/>
    <col min="12" max="13" width="9.140625" style="0" bestFit="1" customWidth="1"/>
    <col min="14" max="14" width="7.7109375" style="0" bestFit="1" customWidth="1"/>
    <col min="15" max="15" width="8.7109375" style="0" bestFit="1" customWidth="1"/>
    <col min="16" max="16" width="7.421875" style="0" bestFit="1" customWidth="1"/>
    <col min="17" max="17" width="6.7109375" style="0" customWidth="1"/>
    <col min="18" max="18" width="10.00390625" style="0" bestFit="1" customWidth="1"/>
    <col min="19" max="19" width="6.8515625" style="0" customWidth="1"/>
    <col min="21" max="21" width="16.57421875" style="0" customWidth="1"/>
    <col min="22" max="22" width="12.57421875" style="0" customWidth="1"/>
    <col min="23" max="24" width="12.7109375" style="0" customWidth="1"/>
    <col min="25" max="25" width="11.00390625" style="0" customWidth="1"/>
    <col min="26" max="26" width="2.7109375" style="0" customWidth="1"/>
    <col min="27" max="27" width="5.140625" style="0" customWidth="1"/>
    <col min="28" max="28" width="17.8515625" style="0" customWidth="1"/>
    <col min="29" max="29" width="13.140625" style="0" customWidth="1"/>
    <col min="30" max="30" width="12.57421875" style="0" bestFit="1" customWidth="1"/>
    <col min="31" max="31" width="13.7109375" style="0" bestFit="1" customWidth="1"/>
  </cols>
  <sheetData>
    <row r="1" spans="1:4" ht="12.75">
      <c r="A1" s="49" t="s">
        <v>45</v>
      </c>
      <c r="B1" s="49"/>
      <c r="C1" s="49"/>
      <c r="D1" s="49"/>
    </row>
    <row r="2" spans="1:4" ht="12.75">
      <c r="A2" s="49" t="s">
        <v>90</v>
      </c>
      <c r="B2" s="49"/>
      <c r="C2" s="49"/>
      <c r="D2" s="49"/>
    </row>
    <row r="3" spans="1:14" ht="12.75">
      <c r="A3" s="49" t="s">
        <v>104</v>
      </c>
      <c r="B3" s="49"/>
      <c r="C3" s="49"/>
      <c r="D3" s="49"/>
      <c r="N3" s="8"/>
    </row>
    <row r="5" spans="1:18" ht="15.75">
      <c r="A5" s="303" t="s">
        <v>59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</row>
    <row r="6" spans="1:18" ht="15.75">
      <c r="A6" s="310" t="s">
        <v>105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</row>
    <row r="8" spans="1:18" ht="15">
      <c r="A8" s="299" t="s">
        <v>78</v>
      </c>
      <c r="B8" s="304" t="s">
        <v>0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6"/>
      <c r="R8" s="301" t="s">
        <v>1</v>
      </c>
    </row>
    <row r="9" spans="1:18" ht="15">
      <c r="A9" s="300"/>
      <c r="B9" s="204" t="s">
        <v>94</v>
      </c>
      <c r="C9" s="204" t="s">
        <v>95</v>
      </c>
      <c r="D9" s="204" t="s">
        <v>96</v>
      </c>
      <c r="E9" s="61" t="s">
        <v>2</v>
      </c>
      <c r="F9" s="61" t="s">
        <v>3</v>
      </c>
      <c r="G9" s="61" t="s">
        <v>4</v>
      </c>
      <c r="H9" s="61" t="s">
        <v>5</v>
      </c>
      <c r="I9" s="61" t="s">
        <v>6</v>
      </c>
      <c r="J9" s="61" t="s">
        <v>7</v>
      </c>
      <c r="K9" s="61" t="s">
        <v>108</v>
      </c>
      <c r="L9" s="61" t="s">
        <v>8</v>
      </c>
      <c r="M9" s="61" t="s">
        <v>9</v>
      </c>
      <c r="N9" s="61" t="s">
        <v>46</v>
      </c>
      <c r="O9" s="61" t="s">
        <v>10</v>
      </c>
      <c r="P9" s="61" t="s">
        <v>11</v>
      </c>
      <c r="Q9" s="61" t="s">
        <v>12</v>
      </c>
      <c r="R9" s="302"/>
    </row>
    <row r="10" spans="1:20" ht="12.75">
      <c r="A10" s="98" t="s">
        <v>13</v>
      </c>
      <c r="B10" s="98"/>
      <c r="C10" s="98"/>
      <c r="D10" s="98"/>
      <c r="E10" s="19">
        <v>0</v>
      </c>
      <c r="F10" s="19">
        <v>31</v>
      </c>
      <c r="G10" s="19">
        <v>321</v>
      </c>
      <c r="H10" s="19">
        <v>156</v>
      </c>
      <c r="I10" s="19">
        <v>255</v>
      </c>
      <c r="J10" s="19">
        <v>335</v>
      </c>
      <c r="K10" s="19"/>
      <c r="L10" s="19">
        <v>696</v>
      </c>
      <c r="M10" s="19">
        <v>96</v>
      </c>
      <c r="N10" s="19"/>
      <c r="O10" s="19">
        <v>16</v>
      </c>
      <c r="P10" s="19">
        <v>3</v>
      </c>
      <c r="Q10" s="19">
        <v>0</v>
      </c>
      <c r="R10" s="19">
        <f aca="true" t="shared" si="0" ref="R10:R37">SUM(E10:Q10)</f>
        <v>1909</v>
      </c>
      <c r="S10" s="4"/>
      <c r="T10" s="1"/>
    </row>
    <row r="11" spans="1:20" ht="12.75">
      <c r="A11" s="99" t="s">
        <v>14</v>
      </c>
      <c r="B11" s="99"/>
      <c r="C11" s="99"/>
      <c r="D11" s="99"/>
      <c r="E11" s="18">
        <v>0</v>
      </c>
      <c r="F11" s="18">
        <v>16</v>
      </c>
      <c r="G11" s="18">
        <v>479</v>
      </c>
      <c r="H11" s="18">
        <v>293</v>
      </c>
      <c r="I11" s="18">
        <v>240</v>
      </c>
      <c r="J11" s="18">
        <v>405</v>
      </c>
      <c r="K11" s="18"/>
      <c r="L11" s="18">
        <v>1471</v>
      </c>
      <c r="M11" s="18">
        <v>247</v>
      </c>
      <c r="N11" s="18"/>
      <c r="O11" s="18">
        <v>133</v>
      </c>
      <c r="P11" s="18">
        <v>77</v>
      </c>
      <c r="Q11" s="18">
        <v>19</v>
      </c>
      <c r="R11" s="18">
        <f t="shared" si="0"/>
        <v>3380</v>
      </c>
      <c r="S11" s="4"/>
      <c r="T11" s="1"/>
    </row>
    <row r="12" spans="1:20" ht="12.75">
      <c r="A12" s="99" t="s">
        <v>15</v>
      </c>
      <c r="B12" s="99"/>
      <c r="C12" s="99"/>
      <c r="D12" s="99"/>
      <c r="E12" s="18">
        <v>0</v>
      </c>
      <c r="F12" s="18">
        <v>10</v>
      </c>
      <c r="G12" s="18">
        <v>670</v>
      </c>
      <c r="H12" s="18">
        <v>267</v>
      </c>
      <c r="I12" s="18">
        <v>281</v>
      </c>
      <c r="J12" s="18">
        <v>627</v>
      </c>
      <c r="K12" s="18"/>
      <c r="L12" s="18">
        <v>1504</v>
      </c>
      <c r="M12" s="18">
        <v>313</v>
      </c>
      <c r="N12" s="18"/>
      <c r="O12" s="18">
        <v>879</v>
      </c>
      <c r="P12" s="18">
        <v>134</v>
      </c>
      <c r="Q12" s="18">
        <v>33</v>
      </c>
      <c r="R12" s="18">
        <f t="shared" si="0"/>
        <v>4718</v>
      </c>
      <c r="S12" s="4"/>
      <c r="T12" s="1"/>
    </row>
    <row r="13" spans="1:20" ht="12.75">
      <c r="A13" s="99" t="s">
        <v>16</v>
      </c>
      <c r="B13" s="99"/>
      <c r="C13" s="99"/>
      <c r="D13" s="99"/>
      <c r="E13" s="18">
        <v>0</v>
      </c>
      <c r="F13" s="18">
        <v>41</v>
      </c>
      <c r="G13" s="18">
        <v>907</v>
      </c>
      <c r="H13" s="18">
        <v>212</v>
      </c>
      <c r="I13" s="18">
        <v>212</v>
      </c>
      <c r="J13" s="18">
        <v>271</v>
      </c>
      <c r="K13" s="18"/>
      <c r="L13" s="18">
        <v>668</v>
      </c>
      <c r="M13" s="18">
        <v>178</v>
      </c>
      <c r="N13" s="18"/>
      <c r="O13" s="18">
        <v>405</v>
      </c>
      <c r="P13" s="18">
        <v>73</v>
      </c>
      <c r="Q13" s="18">
        <v>10</v>
      </c>
      <c r="R13" s="18">
        <f t="shared" si="0"/>
        <v>2977</v>
      </c>
      <c r="S13" s="4"/>
      <c r="T13" s="1"/>
    </row>
    <row r="14" spans="1:20" ht="12.75">
      <c r="A14" s="99" t="s">
        <v>17</v>
      </c>
      <c r="B14" s="99"/>
      <c r="C14" s="99"/>
      <c r="D14" s="99"/>
      <c r="E14" s="18">
        <v>17</v>
      </c>
      <c r="F14" s="18">
        <v>32</v>
      </c>
      <c r="G14" s="18">
        <v>1163</v>
      </c>
      <c r="H14" s="18">
        <v>474</v>
      </c>
      <c r="I14" s="18">
        <v>270</v>
      </c>
      <c r="J14" s="18">
        <v>247</v>
      </c>
      <c r="K14" s="18"/>
      <c r="L14" s="18">
        <v>970</v>
      </c>
      <c r="M14" s="18">
        <v>459</v>
      </c>
      <c r="N14" s="18"/>
      <c r="O14" s="18">
        <v>484</v>
      </c>
      <c r="P14" s="18">
        <v>70</v>
      </c>
      <c r="Q14" s="18">
        <v>11</v>
      </c>
      <c r="R14" s="18">
        <f t="shared" si="0"/>
        <v>4197</v>
      </c>
      <c r="S14" s="4"/>
      <c r="T14" s="1"/>
    </row>
    <row r="15" spans="1:20" ht="12.75">
      <c r="A15" s="99" t="s">
        <v>18</v>
      </c>
      <c r="B15" s="99"/>
      <c r="C15" s="99"/>
      <c r="D15" s="99"/>
      <c r="E15" s="18">
        <v>4</v>
      </c>
      <c r="F15" s="18">
        <v>33</v>
      </c>
      <c r="G15" s="18">
        <v>954</v>
      </c>
      <c r="H15" s="18">
        <v>438</v>
      </c>
      <c r="I15" s="18">
        <v>393</v>
      </c>
      <c r="J15" s="18">
        <v>349</v>
      </c>
      <c r="K15" s="18"/>
      <c r="L15" s="18">
        <v>1277</v>
      </c>
      <c r="M15" s="18">
        <v>548</v>
      </c>
      <c r="N15" s="18"/>
      <c r="O15" s="18">
        <v>410</v>
      </c>
      <c r="P15" s="18">
        <v>86</v>
      </c>
      <c r="Q15" s="18">
        <v>28</v>
      </c>
      <c r="R15" s="18">
        <f t="shared" si="0"/>
        <v>4520</v>
      </c>
      <c r="S15" s="4"/>
      <c r="T15" s="1"/>
    </row>
    <row r="16" spans="1:20" ht="12.75">
      <c r="A16" s="99" t="s">
        <v>19</v>
      </c>
      <c r="B16" s="99"/>
      <c r="C16" s="99"/>
      <c r="D16" s="99"/>
      <c r="E16" s="18">
        <v>34</v>
      </c>
      <c r="F16" s="18">
        <v>22</v>
      </c>
      <c r="G16" s="18">
        <v>886</v>
      </c>
      <c r="H16" s="18">
        <v>702</v>
      </c>
      <c r="I16" s="18">
        <v>313</v>
      </c>
      <c r="J16" s="18">
        <v>363</v>
      </c>
      <c r="K16" s="18"/>
      <c r="L16" s="18">
        <v>1153</v>
      </c>
      <c r="M16" s="18">
        <v>532</v>
      </c>
      <c r="N16" s="18"/>
      <c r="O16" s="18">
        <v>665</v>
      </c>
      <c r="P16" s="18">
        <v>88</v>
      </c>
      <c r="Q16" s="18">
        <v>24</v>
      </c>
      <c r="R16" s="18">
        <f t="shared" si="0"/>
        <v>4782</v>
      </c>
      <c r="S16" s="4"/>
      <c r="T16" s="1"/>
    </row>
    <row r="17" spans="1:20" ht="12.75">
      <c r="A17" s="99" t="s">
        <v>20</v>
      </c>
      <c r="B17" s="99"/>
      <c r="C17" s="99"/>
      <c r="D17" s="99"/>
      <c r="E17" s="18">
        <v>8</v>
      </c>
      <c r="F17" s="18">
        <v>57</v>
      </c>
      <c r="G17" s="18">
        <v>934</v>
      </c>
      <c r="H17" s="18">
        <v>680</v>
      </c>
      <c r="I17" s="18">
        <v>293</v>
      </c>
      <c r="J17" s="18">
        <v>371</v>
      </c>
      <c r="K17" s="18"/>
      <c r="L17" s="18">
        <v>1785</v>
      </c>
      <c r="M17" s="18">
        <v>1519</v>
      </c>
      <c r="N17" s="18"/>
      <c r="O17" s="18">
        <v>508</v>
      </c>
      <c r="P17" s="18">
        <v>82</v>
      </c>
      <c r="Q17" s="18">
        <v>15</v>
      </c>
      <c r="R17" s="18">
        <f t="shared" si="0"/>
        <v>6252</v>
      </c>
      <c r="S17" s="6"/>
      <c r="T17" s="1"/>
    </row>
    <row r="18" spans="1:20" ht="12.75">
      <c r="A18" s="99" t="s">
        <v>21</v>
      </c>
      <c r="B18" s="99"/>
      <c r="C18" s="99"/>
      <c r="D18" s="99"/>
      <c r="E18" s="18">
        <v>13</v>
      </c>
      <c r="F18" s="18">
        <v>69</v>
      </c>
      <c r="G18" s="18">
        <v>1501</v>
      </c>
      <c r="H18" s="18">
        <v>664</v>
      </c>
      <c r="I18" s="18">
        <v>275</v>
      </c>
      <c r="J18" s="18">
        <v>286</v>
      </c>
      <c r="K18" s="18"/>
      <c r="L18" s="18">
        <v>1314</v>
      </c>
      <c r="M18" s="18">
        <v>502</v>
      </c>
      <c r="N18" s="18">
        <v>176</v>
      </c>
      <c r="O18" s="18">
        <v>249</v>
      </c>
      <c r="P18" s="18">
        <v>141</v>
      </c>
      <c r="Q18" s="18">
        <v>33</v>
      </c>
      <c r="R18" s="18">
        <f t="shared" si="0"/>
        <v>5223</v>
      </c>
      <c r="S18" s="7"/>
      <c r="T18" s="1"/>
    </row>
    <row r="19" spans="1:21" ht="12.75">
      <c r="A19" s="99" t="s">
        <v>22</v>
      </c>
      <c r="B19" s="99"/>
      <c r="C19" s="99"/>
      <c r="D19" s="99"/>
      <c r="E19" s="18">
        <v>9</v>
      </c>
      <c r="F19" s="18">
        <v>112</v>
      </c>
      <c r="G19" s="18">
        <v>1105</v>
      </c>
      <c r="H19" s="18">
        <v>656</v>
      </c>
      <c r="I19" s="18">
        <v>246</v>
      </c>
      <c r="J19" s="18">
        <v>415</v>
      </c>
      <c r="K19" s="18"/>
      <c r="L19" s="18">
        <v>1655</v>
      </c>
      <c r="M19" s="18">
        <v>638</v>
      </c>
      <c r="N19" s="18">
        <v>200</v>
      </c>
      <c r="O19" s="18">
        <v>271</v>
      </c>
      <c r="P19" s="18">
        <v>84</v>
      </c>
      <c r="Q19" s="18">
        <v>30</v>
      </c>
      <c r="R19" s="18">
        <f t="shared" si="0"/>
        <v>5421</v>
      </c>
      <c r="S19" s="7"/>
      <c r="T19" s="1"/>
      <c r="U19" s="1"/>
    </row>
    <row r="20" spans="1:20" ht="12.75">
      <c r="A20" s="99" t="s">
        <v>23</v>
      </c>
      <c r="B20" s="99"/>
      <c r="C20" s="99"/>
      <c r="D20" s="99"/>
      <c r="E20" s="18">
        <v>0</v>
      </c>
      <c r="F20" s="18">
        <v>52</v>
      </c>
      <c r="G20" s="18">
        <v>1033</v>
      </c>
      <c r="H20" s="18">
        <v>477</v>
      </c>
      <c r="I20" s="18">
        <v>239</v>
      </c>
      <c r="J20" s="18">
        <v>257</v>
      </c>
      <c r="K20" s="18"/>
      <c r="L20" s="18">
        <v>1623</v>
      </c>
      <c r="M20" s="18">
        <v>557</v>
      </c>
      <c r="N20" s="18">
        <v>243</v>
      </c>
      <c r="O20" s="18">
        <v>547</v>
      </c>
      <c r="P20" s="18">
        <v>149</v>
      </c>
      <c r="Q20" s="18">
        <v>18</v>
      </c>
      <c r="R20" s="18">
        <f t="shared" si="0"/>
        <v>5195</v>
      </c>
      <c r="S20" s="7"/>
      <c r="T20" s="1"/>
    </row>
    <row r="21" spans="1:20" ht="12.75">
      <c r="A21" s="99" t="s">
        <v>24</v>
      </c>
      <c r="B21" s="99"/>
      <c r="C21" s="99"/>
      <c r="D21" s="99"/>
      <c r="E21" s="18">
        <v>3</v>
      </c>
      <c r="F21" s="18">
        <v>48</v>
      </c>
      <c r="G21" s="18">
        <v>1180</v>
      </c>
      <c r="H21" s="18">
        <v>479</v>
      </c>
      <c r="I21" s="18">
        <v>202</v>
      </c>
      <c r="J21" s="18">
        <v>405</v>
      </c>
      <c r="K21" s="18"/>
      <c r="L21" s="18">
        <v>1718</v>
      </c>
      <c r="M21" s="18">
        <v>520</v>
      </c>
      <c r="N21" s="18">
        <v>136</v>
      </c>
      <c r="O21" s="18">
        <v>274</v>
      </c>
      <c r="P21" s="18">
        <v>174</v>
      </c>
      <c r="Q21" s="18">
        <v>63</v>
      </c>
      <c r="R21" s="18">
        <f t="shared" si="0"/>
        <v>5202</v>
      </c>
      <c r="S21" s="7"/>
      <c r="T21" s="1"/>
    </row>
    <row r="22" spans="1:20" ht="12.75">
      <c r="A22" s="99" t="s">
        <v>25</v>
      </c>
      <c r="B22" s="99"/>
      <c r="C22" s="99"/>
      <c r="D22" s="99"/>
      <c r="E22" s="18">
        <v>15</v>
      </c>
      <c r="F22" s="18">
        <v>62</v>
      </c>
      <c r="G22" s="18">
        <v>1028</v>
      </c>
      <c r="H22" s="18">
        <v>300</v>
      </c>
      <c r="I22" s="18">
        <v>263</v>
      </c>
      <c r="J22" s="18">
        <v>490</v>
      </c>
      <c r="K22" s="18"/>
      <c r="L22" s="18">
        <v>2056</v>
      </c>
      <c r="M22" s="18">
        <v>700</v>
      </c>
      <c r="N22" s="18">
        <v>142</v>
      </c>
      <c r="O22" s="18">
        <v>110</v>
      </c>
      <c r="P22" s="18">
        <v>54</v>
      </c>
      <c r="Q22" s="18">
        <v>21</v>
      </c>
      <c r="R22" s="18">
        <f t="shared" si="0"/>
        <v>5241</v>
      </c>
      <c r="S22" s="7"/>
      <c r="T22" s="1"/>
    </row>
    <row r="23" spans="1:20" ht="12.75">
      <c r="A23" s="99" t="s">
        <v>26</v>
      </c>
      <c r="B23" s="99"/>
      <c r="C23" s="99"/>
      <c r="D23" s="99"/>
      <c r="E23" s="18">
        <v>27</v>
      </c>
      <c r="F23" s="18">
        <v>51</v>
      </c>
      <c r="G23" s="18">
        <v>824</v>
      </c>
      <c r="H23" s="18">
        <v>372</v>
      </c>
      <c r="I23" s="18">
        <v>197</v>
      </c>
      <c r="J23" s="18">
        <v>318</v>
      </c>
      <c r="K23" s="18"/>
      <c r="L23" s="18">
        <v>1532</v>
      </c>
      <c r="M23" s="18">
        <v>384</v>
      </c>
      <c r="N23" s="20">
        <v>101</v>
      </c>
      <c r="O23" s="18">
        <v>219</v>
      </c>
      <c r="P23" s="18">
        <v>66</v>
      </c>
      <c r="Q23" s="18">
        <v>23</v>
      </c>
      <c r="R23" s="18">
        <f t="shared" si="0"/>
        <v>4114</v>
      </c>
      <c r="S23" s="7"/>
      <c r="T23" s="1"/>
    </row>
    <row r="24" spans="1:20" ht="12.75">
      <c r="A24" s="99" t="s">
        <v>27</v>
      </c>
      <c r="B24" s="99"/>
      <c r="C24" s="99"/>
      <c r="D24" s="99"/>
      <c r="E24" s="18">
        <v>12</v>
      </c>
      <c r="F24" s="18">
        <v>60</v>
      </c>
      <c r="G24" s="18">
        <v>870</v>
      </c>
      <c r="H24" s="18">
        <v>263</v>
      </c>
      <c r="I24" s="18">
        <v>183</v>
      </c>
      <c r="J24" s="18">
        <v>402</v>
      </c>
      <c r="K24" s="18"/>
      <c r="L24" s="18">
        <v>2521</v>
      </c>
      <c r="M24" s="18">
        <v>661</v>
      </c>
      <c r="N24" s="20">
        <v>69</v>
      </c>
      <c r="O24" s="18">
        <v>111</v>
      </c>
      <c r="P24" s="18">
        <v>29</v>
      </c>
      <c r="Q24" s="18">
        <v>13</v>
      </c>
      <c r="R24" s="18">
        <f t="shared" si="0"/>
        <v>5194</v>
      </c>
      <c r="S24" s="7"/>
      <c r="T24" s="1"/>
    </row>
    <row r="25" spans="1:20" ht="12.75">
      <c r="A25" s="99" t="s">
        <v>28</v>
      </c>
      <c r="B25" s="99"/>
      <c r="C25" s="99"/>
      <c r="D25" s="99"/>
      <c r="E25" s="18">
        <v>42</v>
      </c>
      <c r="F25" s="18">
        <v>37</v>
      </c>
      <c r="G25" s="18">
        <v>1307</v>
      </c>
      <c r="H25" s="18">
        <v>494</v>
      </c>
      <c r="I25" s="18">
        <v>208</v>
      </c>
      <c r="J25" s="18">
        <v>217</v>
      </c>
      <c r="K25" s="18"/>
      <c r="L25" s="18">
        <v>1809</v>
      </c>
      <c r="M25" s="18">
        <v>455</v>
      </c>
      <c r="N25" s="20">
        <v>45</v>
      </c>
      <c r="O25" s="18">
        <v>144</v>
      </c>
      <c r="P25" s="18">
        <v>15</v>
      </c>
      <c r="Q25" s="18">
        <v>15</v>
      </c>
      <c r="R25" s="18">
        <f t="shared" si="0"/>
        <v>4788</v>
      </c>
      <c r="S25" s="7"/>
      <c r="T25" s="1"/>
    </row>
    <row r="26" spans="1:25" ht="12.75">
      <c r="A26" s="99" t="s">
        <v>29</v>
      </c>
      <c r="B26" s="99"/>
      <c r="C26" s="99"/>
      <c r="D26" s="99"/>
      <c r="E26" s="18">
        <v>26</v>
      </c>
      <c r="F26" s="18">
        <v>44</v>
      </c>
      <c r="G26" s="18">
        <v>1271</v>
      </c>
      <c r="H26" s="18">
        <v>439</v>
      </c>
      <c r="I26" s="18">
        <v>250</v>
      </c>
      <c r="J26" s="18">
        <v>280</v>
      </c>
      <c r="K26" s="18"/>
      <c r="L26" s="18">
        <v>2934</v>
      </c>
      <c r="M26" s="18">
        <v>721</v>
      </c>
      <c r="N26" s="20">
        <v>28</v>
      </c>
      <c r="O26" s="18">
        <v>103</v>
      </c>
      <c r="P26" s="18">
        <v>4</v>
      </c>
      <c r="Q26" s="18">
        <v>18</v>
      </c>
      <c r="R26" s="18">
        <f t="shared" si="0"/>
        <v>6118</v>
      </c>
      <c r="S26" s="7"/>
      <c r="T26" s="1"/>
      <c r="Y26" s="8"/>
    </row>
    <row r="27" spans="1:38" ht="12.75">
      <c r="A27" s="99" t="s">
        <v>30</v>
      </c>
      <c r="B27" s="99"/>
      <c r="C27" s="99"/>
      <c r="D27" s="99"/>
      <c r="E27" s="18">
        <v>21</v>
      </c>
      <c r="F27" s="18">
        <v>32</v>
      </c>
      <c r="G27" s="18">
        <v>841</v>
      </c>
      <c r="H27" s="18">
        <v>512</v>
      </c>
      <c r="I27" s="18">
        <v>313</v>
      </c>
      <c r="J27" s="18">
        <v>344</v>
      </c>
      <c r="K27" s="18"/>
      <c r="L27" s="18">
        <v>2738</v>
      </c>
      <c r="M27" s="18">
        <v>887</v>
      </c>
      <c r="N27" s="20">
        <v>102</v>
      </c>
      <c r="O27" s="18">
        <v>370</v>
      </c>
      <c r="P27" s="18">
        <v>24</v>
      </c>
      <c r="Q27" s="18">
        <v>30</v>
      </c>
      <c r="R27" s="18">
        <f t="shared" si="0"/>
        <v>6214</v>
      </c>
      <c r="S27" s="7"/>
      <c r="AL27" s="1"/>
    </row>
    <row r="28" spans="1:38" ht="12.75">
      <c r="A28" s="99" t="s">
        <v>31</v>
      </c>
      <c r="B28" s="99"/>
      <c r="C28" s="99"/>
      <c r="D28" s="99"/>
      <c r="E28" s="18">
        <v>18</v>
      </c>
      <c r="F28" s="18">
        <v>25</v>
      </c>
      <c r="G28" s="18">
        <v>828</v>
      </c>
      <c r="H28" s="18">
        <v>433</v>
      </c>
      <c r="I28" s="18">
        <v>298</v>
      </c>
      <c r="J28" s="18">
        <v>322</v>
      </c>
      <c r="K28" s="18"/>
      <c r="L28" s="18">
        <v>2382</v>
      </c>
      <c r="M28" s="18">
        <v>809</v>
      </c>
      <c r="N28" s="20">
        <v>29</v>
      </c>
      <c r="O28" s="18">
        <v>176</v>
      </c>
      <c r="P28" s="18">
        <v>16</v>
      </c>
      <c r="Q28" s="18">
        <v>20</v>
      </c>
      <c r="R28" s="18">
        <f t="shared" si="0"/>
        <v>5356</v>
      </c>
      <c r="S28" s="7"/>
      <c r="AF28" s="35"/>
      <c r="AL28" s="1"/>
    </row>
    <row r="29" spans="1:43" ht="12.75">
      <c r="A29" s="99" t="s">
        <v>32</v>
      </c>
      <c r="B29" s="99"/>
      <c r="C29" s="99"/>
      <c r="D29" s="99"/>
      <c r="E29" s="18">
        <v>31</v>
      </c>
      <c r="F29" s="18">
        <v>23</v>
      </c>
      <c r="G29" s="18">
        <v>727</v>
      </c>
      <c r="H29" s="18">
        <v>278</v>
      </c>
      <c r="I29" s="18">
        <v>301</v>
      </c>
      <c r="J29" s="18">
        <v>384</v>
      </c>
      <c r="K29" s="18"/>
      <c r="L29" s="18">
        <v>2271</v>
      </c>
      <c r="M29" s="18">
        <v>956</v>
      </c>
      <c r="N29" s="20">
        <v>99</v>
      </c>
      <c r="O29" s="18">
        <v>741</v>
      </c>
      <c r="P29" s="18">
        <v>58</v>
      </c>
      <c r="Q29" s="18">
        <v>17</v>
      </c>
      <c r="R29" s="18">
        <f t="shared" si="0"/>
        <v>5886</v>
      </c>
      <c r="S29" s="7"/>
      <c r="AF29" s="35"/>
      <c r="AL29" s="1"/>
      <c r="AO29" s="26"/>
      <c r="AP29" s="36"/>
      <c r="AQ29" s="36"/>
    </row>
    <row r="30" spans="1:43" ht="12.75">
      <c r="A30" s="99" t="s">
        <v>33</v>
      </c>
      <c r="B30" s="99"/>
      <c r="C30" s="99"/>
      <c r="D30" s="99"/>
      <c r="E30" s="18">
        <v>28</v>
      </c>
      <c r="F30" s="18">
        <v>124</v>
      </c>
      <c r="G30" s="18">
        <v>629</v>
      </c>
      <c r="H30" s="18">
        <v>381</v>
      </c>
      <c r="I30" s="18">
        <v>294</v>
      </c>
      <c r="J30" s="18">
        <v>514</v>
      </c>
      <c r="K30" s="18"/>
      <c r="L30" s="18">
        <v>2358</v>
      </c>
      <c r="M30" s="18">
        <v>839</v>
      </c>
      <c r="N30" s="20">
        <v>61</v>
      </c>
      <c r="O30" s="18">
        <v>220</v>
      </c>
      <c r="P30" s="18">
        <v>20</v>
      </c>
      <c r="Q30" s="18">
        <v>25</v>
      </c>
      <c r="R30" s="18">
        <f t="shared" si="0"/>
        <v>5493</v>
      </c>
      <c r="S30" s="7"/>
      <c r="AF30" s="35"/>
      <c r="AL30" s="1"/>
      <c r="AO30" s="26"/>
      <c r="AP30" s="36"/>
      <c r="AQ30" s="36"/>
    </row>
    <row r="31" spans="1:43" ht="12.75">
      <c r="A31" s="99" t="s">
        <v>34</v>
      </c>
      <c r="B31" s="99"/>
      <c r="C31" s="99"/>
      <c r="D31" s="99"/>
      <c r="E31" s="18">
        <v>16</v>
      </c>
      <c r="F31" s="18">
        <v>52</v>
      </c>
      <c r="G31" s="18">
        <v>832</v>
      </c>
      <c r="H31" s="18">
        <v>518</v>
      </c>
      <c r="I31" s="18">
        <v>186</v>
      </c>
      <c r="J31" s="18">
        <v>374</v>
      </c>
      <c r="K31" s="18"/>
      <c r="L31" s="18">
        <v>1867</v>
      </c>
      <c r="M31" s="18">
        <v>812</v>
      </c>
      <c r="N31" s="20">
        <v>154</v>
      </c>
      <c r="O31" s="18">
        <v>452</v>
      </c>
      <c r="P31" s="18">
        <v>50</v>
      </c>
      <c r="Q31" s="18">
        <v>19</v>
      </c>
      <c r="R31" s="18">
        <f t="shared" si="0"/>
        <v>5332</v>
      </c>
      <c r="S31" s="7"/>
      <c r="AF31" s="35"/>
      <c r="AL31" s="1"/>
      <c r="AO31" s="26"/>
      <c r="AP31" s="36"/>
      <c r="AQ31" s="36"/>
    </row>
    <row r="32" spans="1:43" ht="12.75">
      <c r="A32" s="99" t="s">
        <v>35</v>
      </c>
      <c r="B32" s="99"/>
      <c r="C32" s="99"/>
      <c r="D32" s="99"/>
      <c r="E32" s="18">
        <v>21</v>
      </c>
      <c r="F32" s="18">
        <v>29</v>
      </c>
      <c r="G32" s="18">
        <v>704</v>
      </c>
      <c r="H32" s="18">
        <v>347</v>
      </c>
      <c r="I32" s="18">
        <v>307</v>
      </c>
      <c r="J32" s="18">
        <v>556</v>
      </c>
      <c r="K32" s="18"/>
      <c r="L32" s="18">
        <v>2711</v>
      </c>
      <c r="M32" s="18">
        <v>1607</v>
      </c>
      <c r="N32" s="20">
        <v>175</v>
      </c>
      <c r="O32" s="18">
        <v>309</v>
      </c>
      <c r="P32" s="18">
        <v>45</v>
      </c>
      <c r="Q32" s="18">
        <v>20</v>
      </c>
      <c r="R32" s="18">
        <f t="shared" si="0"/>
        <v>6831</v>
      </c>
      <c r="S32" s="8"/>
      <c r="AF32" s="35"/>
      <c r="AL32" s="1"/>
      <c r="AO32" s="26"/>
      <c r="AP32" s="36"/>
      <c r="AQ32" s="36"/>
    </row>
    <row r="33" spans="1:43" ht="12.75">
      <c r="A33" s="99" t="s">
        <v>36</v>
      </c>
      <c r="B33" s="99"/>
      <c r="C33" s="99"/>
      <c r="D33" s="99"/>
      <c r="E33" s="18">
        <v>21</v>
      </c>
      <c r="F33" s="18">
        <v>26</v>
      </c>
      <c r="G33" s="18">
        <v>867</v>
      </c>
      <c r="H33" s="18">
        <v>470</v>
      </c>
      <c r="I33" s="18">
        <v>316</v>
      </c>
      <c r="J33" s="18">
        <v>429</v>
      </c>
      <c r="K33" s="18"/>
      <c r="L33" s="18">
        <v>1802</v>
      </c>
      <c r="M33" s="18">
        <v>1114</v>
      </c>
      <c r="N33" s="20">
        <v>43</v>
      </c>
      <c r="O33" s="18">
        <v>82</v>
      </c>
      <c r="P33" s="18">
        <v>54</v>
      </c>
      <c r="Q33" s="18">
        <v>28</v>
      </c>
      <c r="R33" s="18">
        <f t="shared" si="0"/>
        <v>5252</v>
      </c>
      <c r="S33" s="8"/>
      <c r="AL33" s="1"/>
      <c r="AO33" s="26"/>
      <c r="AP33" s="36"/>
      <c r="AQ33" s="36"/>
    </row>
    <row r="34" spans="1:43" ht="12.75">
      <c r="A34" s="99" t="s">
        <v>37</v>
      </c>
      <c r="B34" s="99"/>
      <c r="C34" s="99"/>
      <c r="D34" s="99"/>
      <c r="E34" s="18">
        <v>5</v>
      </c>
      <c r="F34" s="18">
        <v>32</v>
      </c>
      <c r="G34" s="18">
        <v>1036</v>
      </c>
      <c r="H34" s="18">
        <v>543</v>
      </c>
      <c r="I34" s="18">
        <v>267</v>
      </c>
      <c r="J34" s="18">
        <v>329</v>
      </c>
      <c r="K34" s="18"/>
      <c r="L34" s="18">
        <v>1839</v>
      </c>
      <c r="M34" s="18">
        <v>1194</v>
      </c>
      <c r="N34" s="20">
        <v>20</v>
      </c>
      <c r="O34" s="18">
        <v>92</v>
      </c>
      <c r="P34" s="18">
        <v>7</v>
      </c>
      <c r="Q34" s="18">
        <v>12</v>
      </c>
      <c r="R34" s="18">
        <f t="shared" si="0"/>
        <v>5376</v>
      </c>
      <c r="AL34" s="1"/>
      <c r="AO34" s="26"/>
      <c r="AP34" s="36"/>
      <c r="AQ34" s="36"/>
    </row>
    <row r="35" spans="1:43" ht="12.75">
      <c r="A35" s="99" t="s">
        <v>38</v>
      </c>
      <c r="B35" s="99"/>
      <c r="C35" s="99"/>
      <c r="D35" s="99"/>
      <c r="E35" s="18">
        <v>12</v>
      </c>
      <c r="F35" s="18">
        <v>18</v>
      </c>
      <c r="G35" s="18">
        <v>1318</v>
      </c>
      <c r="H35" s="18">
        <v>447</v>
      </c>
      <c r="I35" s="18">
        <v>245</v>
      </c>
      <c r="J35" s="18">
        <v>281</v>
      </c>
      <c r="K35" s="18"/>
      <c r="L35" s="18">
        <v>2183</v>
      </c>
      <c r="M35" s="18">
        <v>1320</v>
      </c>
      <c r="N35" s="20">
        <v>207</v>
      </c>
      <c r="O35" s="18">
        <v>560</v>
      </c>
      <c r="P35" s="18">
        <v>48</v>
      </c>
      <c r="Q35" s="18">
        <v>62</v>
      </c>
      <c r="R35" s="18">
        <f t="shared" si="0"/>
        <v>6701</v>
      </c>
      <c r="AL35" s="1"/>
      <c r="AO35" s="26"/>
      <c r="AP35" s="36"/>
      <c r="AQ35" s="36"/>
    </row>
    <row r="36" spans="1:43" ht="12.75">
      <c r="A36" s="99" t="s">
        <v>39</v>
      </c>
      <c r="B36" s="99"/>
      <c r="C36" s="99"/>
      <c r="D36" s="99"/>
      <c r="E36" s="18">
        <v>39</v>
      </c>
      <c r="F36" s="18">
        <v>73</v>
      </c>
      <c r="G36" s="18">
        <v>1086</v>
      </c>
      <c r="H36" s="18">
        <v>573</v>
      </c>
      <c r="I36" s="18">
        <v>238</v>
      </c>
      <c r="J36" s="18">
        <v>513</v>
      </c>
      <c r="K36" s="18"/>
      <c r="L36" s="18">
        <v>3185</v>
      </c>
      <c r="M36" s="18">
        <v>1541</v>
      </c>
      <c r="N36" s="20">
        <v>80</v>
      </c>
      <c r="O36" s="18">
        <v>203</v>
      </c>
      <c r="P36" s="18">
        <v>15</v>
      </c>
      <c r="Q36" s="18">
        <v>26</v>
      </c>
      <c r="R36" s="18">
        <f t="shared" si="0"/>
        <v>7572</v>
      </c>
      <c r="AL36" s="1"/>
      <c r="AO36" s="26"/>
      <c r="AP36" s="36"/>
      <c r="AQ36" s="36"/>
    </row>
    <row r="37" spans="1:43" ht="12.75">
      <c r="A37" s="99" t="s">
        <v>40</v>
      </c>
      <c r="B37" s="99"/>
      <c r="C37" s="99"/>
      <c r="D37" s="99"/>
      <c r="E37" s="18">
        <v>24</v>
      </c>
      <c r="F37" s="18">
        <v>80</v>
      </c>
      <c r="G37" s="18">
        <v>875</v>
      </c>
      <c r="H37" s="18">
        <v>743</v>
      </c>
      <c r="I37" s="18">
        <v>292</v>
      </c>
      <c r="J37" s="18">
        <v>465</v>
      </c>
      <c r="K37" s="18"/>
      <c r="L37" s="18">
        <v>2277</v>
      </c>
      <c r="M37" s="18">
        <v>1277</v>
      </c>
      <c r="N37" s="20">
        <v>111</v>
      </c>
      <c r="O37" s="18">
        <v>235</v>
      </c>
      <c r="P37" s="18">
        <v>37</v>
      </c>
      <c r="Q37" s="18">
        <v>14</v>
      </c>
      <c r="R37" s="18">
        <f t="shared" si="0"/>
        <v>6430</v>
      </c>
      <c r="AL37" s="1"/>
      <c r="AO37" s="26"/>
      <c r="AP37" s="36"/>
      <c r="AQ37" s="36"/>
    </row>
    <row r="38" spans="1:43" ht="12.75">
      <c r="A38" s="99" t="s">
        <v>41</v>
      </c>
      <c r="B38" s="99"/>
      <c r="C38" s="99"/>
      <c r="D38" s="99"/>
      <c r="E38" s="18">
        <v>31</v>
      </c>
      <c r="F38" s="18">
        <v>42</v>
      </c>
      <c r="G38" s="18">
        <v>956</v>
      </c>
      <c r="H38" s="18">
        <v>496</v>
      </c>
      <c r="I38" s="18">
        <v>279</v>
      </c>
      <c r="J38" s="18">
        <v>403</v>
      </c>
      <c r="K38" s="18"/>
      <c r="L38" s="18">
        <v>2745</v>
      </c>
      <c r="M38" s="18">
        <v>1391</v>
      </c>
      <c r="N38" s="20">
        <v>109</v>
      </c>
      <c r="O38" s="18">
        <v>140</v>
      </c>
      <c r="P38" s="18">
        <v>32</v>
      </c>
      <c r="Q38" s="18">
        <v>29</v>
      </c>
      <c r="R38" s="18">
        <f aca="true" t="shared" si="1" ref="R38:R47">SUM(E38:Q38)</f>
        <v>6653</v>
      </c>
      <c r="AL38" s="1"/>
      <c r="AO38" s="26"/>
      <c r="AP38" s="36"/>
      <c r="AQ38" s="36"/>
    </row>
    <row r="39" spans="1:43" ht="12.75">
      <c r="A39" s="99" t="s">
        <v>42</v>
      </c>
      <c r="B39" s="99"/>
      <c r="C39" s="99"/>
      <c r="D39" s="99"/>
      <c r="E39" s="21">
        <v>45</v>
      </c>
      <c r="F39" s="21">
        <v>39</v>
      </c>
      <c r="G39" s="21">
        <v>866</v>
      </c>
      <c r="H39" s="21">
        <v>629</v>
      </c>
      <c r="I39" s="21">
        <v>176</v>
      </c>
      <c r="J39" s="21">
        <v>404</v>
      </c>
      <c r="K39" s="21"/>
      <c r="L39" s="21">
        <v>2108</v>
      </c>
      <c r="M39" s="21">
        <v>840</v>
      </c>
      <c r="N39" s="20">
        <v>71</v>
      </c>
      <c r="O39" s="21">
        <v>164</v>
      </c>
      <c r="P39" s="21">
        <v>31</v>
      </c>
      <c r="Q39" s="21">
        <v>23</v>
      </c>
      <c r="R39" s="21">
        <f t="shared" si="1"/>
        <v>5396</v>
      </c>
      <c r="AL39" s="1"/>
      <c r="AO39" s="26"/>
      <c r="AP39" s="36"/>
      <c r="AQ39" s="36"/>
    </row>
    <row r="40" spans="1:43" ht="12.75">
      <c r="A40" s="99" t="s">
        <v>43</v>
      </c>
      <c r="B40" s="99"/>
      <c r="C40" s="99"/>
      <c r="D40" s="99"/>
      <c r="E40" s="21">
        <v>0</v>
      </c>
      <c r="F40" s="21">
        <v>25</v>
      </c>
      <c r="G40" s="21">
        <v>874</v>
      </c>
      <c r="H40" s="21">
        <v>534</v>
      </c>
      <c r="I40" s="21">
        <v>235</v>
      </c>
      <c r="J40" s="21">
        <v>295</v>
      </c>
      <c r="K40" s="21"/>
      <c r="L40" s="21">
        <v>1943</v>
      </c>
      <c r="M40" s="21">
        <v>974</v>
      </c>
      <c r="N40" s="20">
        <v>70</v>
      </c>
      <c r="O40" s="21">
        <v>158</v>
      </c>
      <c r="P40" s="21">
        <v>20</v>
      </c>
      <c r="Q40" s="21">
        <v>15</v>
      </c>
      <c r="R40" s="21">
        <f t="shared" si="1"/>
        <v>5143</v>
      </c>
      <c r="AL40" s="1"/>
      <c r="AO40" s="26"/>
      <c r="AP40" s="36"/>
      <c r="AQ40" s="36"/>
    </row>
    <row r="41" spans="1:43" ht="12.75">
      <c r="A41" s="99" t="s">
        <v>47</v>
      </c>
      <c r="B41" s="99"/>
      <c r="C41" s="99"/>
      <c r="D41" s="99"/>
      <c r="E41" s="21">
        <v>0</v>
      </c>
      <c r="F41" s="21">
        <v>43</v>
      </c>
      <c r="G41" s="21">
        <v>850</v>
      </c>
      <c r="H41" s="21">
        <v>269</v>
      </c>
      <c r="I41" s="21">
        <v>218</v>
      </c>
      <c r="J41" s="21">
        <v>322</v>
      </c>
      <c r="K41" s="21"/>
      <c r="L41" s="21">
        <v>3193</v>
      </c>
      <c r="M41" s="21">
        <v>1412</v>
      </c>
      <c r="N41" s="21">
        <v>120</v>
      </c>
      <c r="O41" s="21">
        <v>470</v>
      </c>
      <c r="P41" s="21">
        <v>57</v>
      </c>
      <c r="Q41" s="21">
        <v>21</v>
      </c>
      <c r="R41" s="21">
        <f t="shared" si="1"/>
        <v>6975</v>
      </c>
      <c r="AO41" s="26"/>
      <c r="AP41" s="36"/>
      <c r="AQ41" s="36"/>
    </row>
    <row r="42" spans="1:43" ht="12.75">
      <c r="A42" s="99" t="s">
        <v>48</v>
      </c>
      <c r="B42" s="99"/>
      <c r="C42" s="99"/>
      <c r="D42" s="99"/>
      <c r="E42" s="21">
        <v>0</v>
      </c>
      <c r="F42" s="21">
        <v>31</v>
      </c>
      <c r="G42" s="21">
        <v>642</v>
      </c>
      <c r="H42" s="21">
        <v>429</v>
      </c>
      <c r="I42" s="21">
        <v>215</v>
      </c>
      <c r="J42" s="21">
        <v>265</v>
      </c>
      <c r="K42" s="21"/>
      <c r="L42" s="21">
        <v>2911</v>
      </c>
      <c r="M42" s="21">
        <v>1075</v>
      </c>
      <c r="N42" s="21">
        <v>198</v>
      </c>
      <c r="O42" s="21">
        <v>339</v>
      </c>
      <c r="P42" s="21">
        <v>27</v>
      </c>
      <c r="Q42" s="21">
        <v>25</v>
      </c>
      <c r="R42" s="21">
        <f t="shared" si="1"/>
        <v>6157</v>
      </c>
      <c r="AO42" s="31"/>
      <c r="AP42" s="28"/>
      <c r="AQ42" s="28"/>
    </row>
    <row r="43" spans="1:43" ht="12.75">
      <c r="A43" s="99" t="s">
        <v>62</v>
      </c>
      <c r="B43" s="99"/>
      <c r="C43" s="99"/>
      <c r="D43" s="99"/>
      <c r="E43" s="21">
        <v>0</v>
      </c>
      <c r="F43" s="21">
        <v>19</v>
      </c>
      <c r="G43" s="21">
        <v>713</v>
      </c>
      <c r="H43" s="21">
        <v>447</v>
      </c>
      <c r="I43" s="21">
        <v>225</v>
      </c>
      <c r="J43" s="21">
        <v>322</v>
      </c>
      <c r="K43" s="21"/>
      <c r="L43" s="21">
        <v>1837</v>
      </c>
      <c r="M43" s="21">
        <v>419</v>
      </c>
      <c r="N43" s="21">
        <v>40</v>
      </c>
      <c r="O43" s="21">
        <v>24</v>
      </c>
      <c r="P43" s="21">
        <v>6</v>
      </c>
      <c r="Q43" s="21">
        <v>17</v>
      </c>
      <c r="R43" s="21">
        <f t="shared" si="1"/>
        <v>4069</v>
      </c>
      <c r="S43" s="1"/>
      <c r="AO43" s="27"/>
      <c r="AP43" s="27"/>
      <c r="AQ43" s="27"/>
    </row>
    <row r="44" spans="1:43" ht="12.75">
      <c r="A44" s="100" t="s">
        <v>72</v>
      </c>
      <c r="B44" s="100"/>
      <c r="C44" s="100"/>
      <c r="D44" s="100"/>
      <c r="E44" s="43">
        <v>0</v>
      </c>
      <c r="F44" s="43">
        <v>48</v>
      </c>
      <c r="G44" s="43">
        <v>824</v>
      </c>
      <c r="H44" s="43">
        <v>590</v>
      </c>
      <c r="I44" s="43">
        <v>221</v>
      </c>
      <c r="J44" s="43">
        <v>479</v>
      </c>
      <c r="K44" s="43"/>
      <c r="L44" s="43">
        <v>2005</v>
      </c>
      <c r="M44" s="43">
        <v>580</v>
      </c>
      <c r="N44" s="43">
        <v>69</v>
      </c>
      <c r="O44" s="43">
        <v>97</v>
      </c>
      <c r="P44" s="43">
        <v>17</v>
      </c>
      <c r="Q44" s="43">
        <v>22</v>
      </c>
      <c r="R44" s="43">
        <f t="shared" si="1"/>
        <v>4952</v>
      </c>
      <c r="S44" s="1"/>
      <c r="AO44" s="27"/>
      <c r="AP44" s="27"/>
      <c r="AQ44" s="27"/>
    </row>
    <row r="45" spans="1:19" ht="12.75">
      <c r="A45" s="100" t="s">
        <v>76</v>
      </c>
      <c r="B45" s="100"/>
      <c r="C45" s="100"/>
      <c r="D45" s="100"/>
      <c r="E45" s="43">
        <v>1</v>
      </c>
      <c r="F45" s="43">
        <v>75</v>
      </c>
      <c r="G45" s="43">
        <v>901</v>
      </c>
      <c r="H45" s="43">
        <v>299</v>
      </c>
      <c r="I45" s="43">
        <v>169</v>
      </c>
      <c r="J45" s="43">
        <v>504</v>
      </c>
      <c r="K45" s="43"/>
      <c r="L45" s="43">
        <v>2517</v>
      </c>
      <c r="M45" s="43">
        <v>740</v>
      </c>
      <c r="N45" s="43">
        <v>89</v>
      </c>
      <c r="O45" s="43">
        <v>163</v>
      </c>
      <c r="P45" s="43">
        <v>38</v>
      </c>
      <c r="Q45" s="43">
        <v>13</v>
      </c>
      <c r="R45" s="43">
        <f t="shared" si="1"/>
        <v>5509</v>
      </c>
      <c r="S45" s="1"/>
    </row>
    <row r="46" spans="1:25" ht="15">
      <c r="A46" s="100" t="s">
        <v>77</v>
      </c>
      <c r="B46" s="100"/>
      <c r="C46" s="100"/>
      <c r="D46" s="100"/>
      <c r="E46" s="43">
        <v>0</v>
      </c>
      <c r="F46" s="143">
        <v>71</v>
      </c>
      <c r="G46" s="143">
        <v>952</v>
      </c>
      <c r="H46" s="143">
        <v>305</v>
      </c>
      <c r="I46" s="143">
        <v>203</v>
      </c>
      <c r="J46" s="143">
        <v>585</v>
      </c>
      <c r="K46" s="143"/>
      <c r="L46" s="143">
        <v>2409</v>
      </c>
      <c r="M46" s="143">
        <v>851</v>
      </c>
      <c r="N46" s="143">
        <v>77</v>
      </c>
      <c r="O46" s="143">
        <v>169</v>
      </c>
      <c r="P46" s="143">
        <v>18</v>
      </c>
      <c r="Q46" s="143">
        <v>11</v>
      </c>
      <c r="R46" s="143">
        <f t="shared" si="1"/>
        <v>5651</v>
      </c>
      <c r="S46" s="1"/>
      <c r="T46" s="170"/>
      <c r="U46" s="170"/>
      <c r="V46" s="170"/>
      <c r="W46" s="170"/>
      <c r="X46" s="170"/>
      <c r="Y46" s="170"/>
    </row>
    <row r="47" spans="1:38" ht="15">
      <c r="A47" s="149" t="s">
        <v>87</v>
      </c>
      <c r="B47" s="149"/>
      <c r="C47" s="149"/>
      <c r="D47" s="149"/>
      <c r="E47" s="143">
        <v>0</v>
      </c>
      <c r="F47" s="150">
        <v>75</v>
      </c>
      <c r="G47" s="150">
        <v>843</v>
      </c>
      <c r="H47" s="150">
        <v>341</v>
      </c>
      <c r="I47" s="150">
        <v>195</v>
      </c>
      <c r="J47" s="150">
        <v>684</v>
      </c>
      <c r="K47" s="150"/>
      <c r="L47" s="150">
        <v>2858</v>
      </c>
      <c r="M47" s="150">
        <v>968</v>
      </c>
      <c r="N47" s="150">
        <v>117</v>
      </c>
      <c r="O47" s="150">
        <v>222</v>
      </c>
      <c r="P47" s="150">
        <v>27</v>
      </c>
      <c r="Q47" s="150">
        <v>5</v>
      </c>
      <c r="R47" s="143">
        <f t="shared" si="1"/>
        <v>6335</v>
      </c>
      <c r="S47" s="1"/>
      <c r="T47" s="26"/>
      <c r="U47" s="175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</row>
    <row r="48" spans="1:33" ht="15">
      <c r="A48" s="149" t="s">
        <v>89</v>
      </c>
      <c r="B48" s="149"/>
      <c r="C48" s="149"/>
      <c r="D48" s="149"/>
      <c r="E48" s="143">
        <v>0</v>
      </c>
      <c r="F48" s="150">
        <v>53</v>
      </c>
      <c r="G48" s="150">
        <v>865</v>
      </c>
      <c r="H48" s="150">
        <v>442</v>
      </c>
      <c r="I48" s="150">
        <v>235</v>
      </c>
      <c r="J48" s="150">
        <v>688</v>
      </c>
      <c r="K48" s="150"/>
      <c r="L48" s="150">
        <v>3644</v>
      </c>
      <c r="M48" s="150">
        <v>1496</v>
      </c>
      <c r="N48" s="150">
        <v>149</v>
      </c>
      <c r="O48" s="150">
        <v>433</v>
      </c>
      <c r="P48" s="150">
        <v>24</v>
      </c>
      <c r="Q48" s="150">
        <v>19</v>
      </c>
      <c r="R48" s="143">
        <v>8048</v>
      </c>
      <c r="S48" s="1"/>
      <c r="T48" s="26"/>
      <c r="U48" s="178"/>
      <c r="V48" s="176"/>
      <c r="W48" s="6"/>
      <c r="X48" s="171"/>
      <c r="Y48" s="177"/>
      <c r="Z48" s="148"/>
      <c r="AA48" s="148"/>
      <c r="AB48" s="148"/>
      <c r="AC48" s="148"/>
      <c r="AD48" s="148"/>
      <c r="AE48" s="148"/>
      <c r="AF48" s="148"/>
      <c r="AG48" s="27"/>
    </row>
    <row r="49" spans="1:33" ht="15">
      <c r="A49" s="149" t="s">
        <v>91</v>
      </c>
      <c r="B49" s="149"/>
      <c r="C49" s="149"/>
      <c r="D49" s="149"/>
      <c r="E49" s="143">
        <v>27</v>
      </c>
      <c r="F49" s="150">
        <v>96</v>
      </c>
      <c r="G49" s="150">
        <v>760</v>
      </c>
      <c r="H49" s="150">
        <v>274</v>
      </c>
      <c r="I49" s="150">
        <v>205</v>
      </c>
      <c r="J49" s="150">
        <v>796</v>
      </c>
      <c r="K49" s="150"/>
      <c r="L49" s="150">
        <v>2691</v>
      </c>
      <c r="M49" s="150">
        <v>1344</v>
      </c>
      <c r="N49" s="150">
        <v>183</v>
      </c>
      <c r="O49" s="150">
        <v>333</v>
      </c>
      <c r="P49" s="150">
        <v>50</v>
      </c>
      <c r="Q49" s="150">
        <v>25</v>
      </c>
      <c r="R49" s="143">
        <f>SUM(E49:Q49)</f>
        <v>6784</v>
      </c>
      <c r="S49" s="1"/>
      <c r="T49" s="26"/>
      <c r="U49" s="178"/>
      <c r="V49" s="176"/>
      <c r="W49" s="6"/>
      <c r="X49" s="171"/>
      <c r="Y49" s="177"/>
      <c r="Z49" s="169"/>
      <c r="AA49" s="169"/>
      <c r="AB49" s="169"/>
      <c r="AC49" s="169"/>
      <c r="AD49" s="169"/>
      <c r="AE49" s="169"/>
      <c r="AF49" s="169"/>
      <c r="AG49" s="27"/>
    </row>
    <row r="50" spans="1:33" ht="15">
      <c r="A50" s="149" t="s">
        <v>93</v>
      </c>
      <c r="B50" s="240">
        <v>1</v>
      </c>
      <c r="C50" s="240"/>
      <c r="D50" s="240"/>
      <c r="E50" s="240">
        <v>14</v>
      </c>
      <c r="F50" s="240">
        <v>101</v>
      </c>
      <c r="G50" s="240">
        <v>961</v>
      </c>
      <c r="H50" s="240">
        <v>388</v>
      </c>
      <c r="I50" s="240">
        <v>255</v>
      </c>
      <c r="J50" s="240">
        <v>631</v>
      </c>
      <c r="K50" s="240"/>
      <c r="L50" s="240">
        <v>1951</v>
      </c>
      <c r="M50" s="240">
        <v>753</v>
      </c>
      <c r="N50" s="240">
        <v>78</v>
      </c>
      <c r="O50" s="240">
        <v>92</v>
      </c>
      <c r="P50" s="240">
        <v>21</v>
      </c>
      <c r="Q50" s="240">
        <v>28</v>
      </c>
      <c r="R50" s="240">
        <v>5274</v>
      </c>
      <c r="S50" s="268"/>
      <c r="T50" s="26"/>
      <c r="U50" s="178"/>
      <c r="V50" s="176"/>
      <c r="W50" s="6"/>
      <c r="X50" s="48"/>
      <c r="Y50" s="177"/>
      <c r="Z50" s="148"/>
      <c r="AA50" s="148"/>
      <c r="AB50" s="148"/>
      <c r="AC50" s="148"/>
      <c r="AD50" s="148"/>
      <c r="AE50" s="148"/>
      <c r="AF50" s="148"/>
      <c r="AG50" s="27"/>
    </row>
    <row r="51" spans="1:33" ht="15">
      <c r="A51" s="149" t="s">
        <v>99</v>
      </c>
      <c r="B51" s="240">
        <v>6</v>
      </c>
      <c r="C51" s="240">
        <v>1</v>
      </c>
      <c r="D51" s="240"/>
      <c r="E51" s="240">
        <v>20</v>
      </c>
      <c r="F51" s="240">
        <v>110</v>
      </c>
      <c r="G51" s="240">
        <v>986</v>
      </c>
      <c r="H51" s="240">
        <v>501</v>
      </c>
      <c r="I51" s="240">
        <v>296</v>
      </c>
      <c r="J51" s="240">
        <v>802</v>
      </c>
      <c r="K51" s="240"/>
      <c r="L51" s="240">
        <v>2116</v>
      </c>
      <c r="M51" s="240">
        <v>969</v>
      </c>
      <c r="N51" s="240">
        <v>84</v>
      </c>
      <c r="O51" s="240">
        <v>157</v>
      </c>
      <c r="P51" s="240">
        <v>21</v>
      </c>
      <c r="Q51" s="240">
        <v>12</v>
      </c>
      <c r="R51" s="240">
        <v>6081</v>
      </c>
      <c r="S51" s="268"/>
      <c r="T51" s="26"/>
      <c r="U51" s="178"/>
      <c r="V51" s="176"/>
      <c r="W51" s="6"/>
      <c r="X51" s="48"/>
      <c r="Y51" s="177"/>
      <c r="Z51" s="202"/>
      <c r="AA51" s="202"/>
      <c r="AB51" s="202"/>
      <c r="AC51" s="202"/>
      <c r="AD51" s="202"/>
      <c r="AE51" s="202"/>
      <c r="AF51" s="202"/>
      <c r="AG51" s="27"/>
    </row>
    <row r="52" spans="1:33" ht="15">
      <c r="A52" s="101" t="s">
        <v>103</v>
      </c>
      <c r="B52" s="212">
        <v>11</v>
      </c>
      <c r="C52" s="212">
        <v>2</v>
      </c>
      <c r="D52" s="212">
        <v>0</v>
      </c>
      <c r="E52" s="212">
        <v>29</v>
      </c>
      <c r="F52" s="212">
        <v>86</v>
      </c>
      <c r="G52" s="212">
        <v>905</v>
      </c>
      <c r="H52" s="212">
        <v>532</v>
      </c>
      <c r="I52" s="212">
        <v>344</v>
      </c>
      <c r="J52" s="212">
        <v>951</v>
      </c>
      <c r="K52" s="212">
        <v>547</v>
      </c>
      <c r="L52" s="212">
        <v>2134</v>
      </c>
      <c r="M52" s="212">
        <v>1352</v>
      </c>
      <c r="N52" s="212">
        <v>123</v>
      </c>
      <c r="O52" s="212">
        <v>143</v>
      </c>
      <c r="P52" s="212">
        <v>40</v>
      </c>
      <c r="Q52" s="212">
        <v>20</v>
      </c>
      <c r="R52" s="212">
        <v>7219</v>
      </c>
      <c r="S52" s="1"/>
      <c r="T52" s="26"/>
      <c r="U52" s="178"/>
      <c r="V52" s="176"/>
      <c r="W52" s="6"/>
      <c r="X52" s="48"/>
      <c r="Y52" s="177"/>
      <c r="Z52" s="239"/>
      <c r="AA52" s="239"/>
      <c r="AB52" s="239"/>
      <c r="AC52" s="239"/>
      <c r="AD52" s="239"/>
      <c r="AE52" s="239"/>
      <c r="AF52" s="239"/>
      <c r="AG52" s="27"/>
    </row>
    <row r="53" spans="1:33" ht="30">
      <c r="A53" s="54" t="s">
        <v>106</v>
      </c>
      <c r="B53" s="95">
        <f>SUM(B10:B52)</f>
        <v>18</v>
      </c>
      <c r="C53" s="95">
        <f aca="true" t="shared" si="2" ref="C53:R53">SUM(C10:C52)</f>
        <v>3</v>
      </c>
      <c r="D53" s="95">
        <f t="shared" si="2"/>
        <v>0</v>
      </c>
      <c r="E53" s="95">
        <f t="shared" si="2"/>
        <v>613</v>
      </c>
      <c r="F53" s="95">
        <f t="shared" si="2"/>
        <v>2205</v>
      </c>
      <c r="G53" s="95">
        <f>SUM(G10:G52)</f>
        <v>39074</v>
      </c>
      <c r="H53" s="95">
        <f t="shared" si="2"/>
        <v>19087</v>
      </c>
      <c r="I53" s="95">
        <f t="shared" si="2"/>
        <v>10848</v>
      </c>
      <c r="J53" s="95">
        <f t="shared" si="2"/>
        <v>18680</v>
      </c>
      <c r="K53" s="95">
        <f t="shared" si="2"/>
        <v>547</v>
      </c>
      <c r="L53" s="95">
        <f t="shared" si="2"/>
        <v>89361</v>
      </c>
      <c r="M53" s="95">
        <f t="shared" si="2"/>
        <v>36550</v>
      </c>
      <c r="N53" s="95">
        <f t="shared" si="2"/>
        <v>3798</v>
      </c>
      <c r="O53" s="95">
        <f t="shared" si="2"/>
        <v>12072</v>
      </c>
      <c r="P53" s="95">
        <f t="shared" si="2"/>
        <v>2132</v>
      </c>
      <c r="Q53" s="95">
        <f t="shared" si="2"/>
        <v>932</v>
      </c>
      <c r="R53" s="95">
        <f t="shared" si="2"/>
        <v>235920</v>
      </c>
      <c r="S53" s="1"/>
      <c r="T53" s="26"/>
      <c r="U53" s="178"/>
      <c r="V53" s="176"/>
      <c r="W53" s="6"/>
      <c r="X53" s="48"/>
      <c r="Y53" s="177"/>
      <c r="Z53" s="267"/>
      <c r="AA53" s="267"/>
      <c r="AB53" s="267"/>
      <c r="AC53" s="267"/>
      <c r="AD53" s="267"/>
      <c r="AE53" s="267"/>
      <c r="AF53" s="267"/>
      <c r="AG53" s="27"/>
    </row>
    <row r="54" spans="1:33" ht="30">
      <c r="A54" s="56" t="s">
        <v>107</v>
      </c>
      <c r="B54" s="96">
        <f>AVERAGE(B10:B52)</f>
        <v>6</v>
      </c>
      <c r="C54" s="96">
        <f>AVERAGE(C10:C52)</f>
        <v>1.5</v>
      </c>
      <c r="D54" s="96">
        <v>0</v>
      </c>
      <c r="E54" s="96">
        <f aca="true" t="shared" si="3" ref="E54:R54">AVERAGE(E10:E52)</f>
        <v>14.255813953488373</v>
      </c>
      <c r="F54" s="96">
        <f t="shared" si="3"/>
        <v>51.27906976744186</v>
      </c>
      <c r="G54" s="96">
        <f>AVERAGE(G10:G52)</f>
        <v>908.6976744186046</v>
      </c>
      <c r="H54" s="96">
        <f>AVERAGE(H10:H52)</f>
        <v>443.8837209302326</v>
      </c>
      <c r="I54" s="96">
        <f t="shared" si="3"/>
        <v>252.27906976744185</v>
      </c>
      <c r="J54" s="96">
        <f t="shared" si="3"/>
        <v>434.4186046511628</v>
      </c>
      <c r="K54" s="96">
        <f t="shared" si="3"/>
        <v>547</v>
      </c>
      <c r="L54" s="96">
        <f t="shared" si="3"/>
        <v>2078.1627906976746</v>
      </c>
      <c r="M54" s="96">
        <f t="shared" si="3"/>
        <v>850</v>
      </c>
      <c r="N54" s="96">
        <f t="shared" si="3"/>
        <v>108.51428571428572</v>
      </c>
      <c r="O54" s="96">
        <f t="shared" si="3"/>
        <v>280.74418604651163</v>
      </c>
      <c r="P54" s="96">
        <f t="shared" si="3"/>
        <v>49.58139534883721</v>
      </c>
      <c r="Q54" s="96">
        <f t="shared" si="3"/>
        <v>21.674418604651162</v>
      </c>
      <c r="R54" s="96">
        <f t="shared" si="3"/>
        <v>5486.511627906977</v>
      </c>
      <c r="T54" s="178"/>
      <c r="U54" s="178"/>
      <c r="V54" s="178"/>
      <c r="W54" s="178"/>
      <c r="X54" s="178"/>
      <c r="Y54" s="178"/>
      <c r="Z54" s="178"/>
      <c r="AA54" s="178"/>
      <c r="AB54" s="36"/>
      <c r="AC54" s="36"/>
      <c r="AD54" s="36"/>
      <c r="AE54" s="36"/>
      <c r="AF54" s="36"/>
      <c r="AG54" s="36"/>
    </row>
    <row r="55" spans="1:33" ht="15">
      <c r="A55" s="58" t="s">
        <v>44</v>
      </c>
      <c r="B55" s="59">
        <f aca="true" t="shared" si="4" ref="B55:Q55">(B53/$R$53)*100</f>
        <v>0.00762970498474059</v>
      </c>
      <c r="C55" s="59">
        <f t="shared" si="4"/>
        <v>0.001271617497456765</v>
      </c>
      <c r="D55" s="59">
        <f t="shared" si="4"/>
        <v>0</v>
      </c>
      <c r="E55" s="59">
        <f t="shared" si="4"/>
        <v>0.2598338419803323</v>
      </c>
      <c r="F55" s="59">
        <f t="shared" si="4"/>
        <v>0.9346388606307222</v>
      </c>
      <c r="G55" s="59">
        <f>(G53/$R$53)*100</f>
        <v>16.562394031875215</v>
      </c>
      <c r="H55" s="59">
        <f>(H53/$R$53)*100</f>
        <v>8.09045439131909</v>
      </c>
      <c r="I55" s="59">
        <f t="shared" si="4"/>
        <v>4.598168870803662</v>
      </c>
      <c r="J55" s="59">
        <f t="shared" si="4"/>
        <v>7.917938284164124</v>
      </c>
      <c r="K55" s="59">
        <f t="shared" si="4"/>
        <v>0.23185825703628346</v>
      </c>
      <c r="L55" s="59">
        <f t="shared" si="4"/>
        <v>37.87767039674466</v>
      </c>
      <c r="M55" s="59">
        <f t="shared" si="4"/>
        <v>15.492539844014921</v>
      </c>
      <c r="N55" s="59">
        <f t="shared" si="4"/>
        <v>1.6098677517802644</v>
      </c>
      <c r="O55" s="59">
        <f t="shared" si="4"/>
        <v>5.116988809766022</v>
      </c>
      <c r="P55" s="59">
        <f t="shared" si="4"/>
        <v>0.9036961681926076</v>
      </c>
      <c r="Q55" s="59">
        <f t="shared" si="4"/>
        <v>0.39504916920990163</v>
      </c>
      <c r="R55" s="60">
        <f>(R54/$R$54)*100</f>
        <v>100</v>
      </c>
      <c r="T55" s="26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</row>
    <row r="56" spans="1:36" ht="15">
      <c r="A56" s="238" t="s">
        <v>98</v>
      </c>
      <c r="B56" s="167">
        <f aca="true" t="shared" si="5" ref="B56:J56">SUM(B18:B50)</f>
        <v>1</v>
      </c>
      <c r="C56" s="167">
        <f t="shared" si="5"/>
        <v>0</v>
      </c>
      <c r="D56" s="167">
        <f t="shared" si="5"/>
        <v>0</v>
      </c>
      <c r="E56" s="167">
        <f t="shared" si="5"/>
        <v>501</v>
      </c>
      <c r="F56" s="167">
        <f t="shared" si="5"/>
        <v>1767</v>
      </c>
      <c r="G56" s="167">
        <f t="shared" si="5"/>
        <v>30869</v>
      </c>
      <c r="H56" s="167">
        <f t="shared" si="5"/>
        <v>14832</v>
      </c>
      <c r="I56" s="167">
        <f t="shared" si="5"/>
        <v>7951</v>
      </c>
      <c r="J56" s="167">
        <f t="shared" si="5"/>
        <v>13959</v>
      </c>
      <c r="K56" s="167"/>
      <c r="L56" s="167">
        <f aca="true" t="shared" si="6" ref="L56:R56">SUM(L18:L50)</f>
        <v>75587</v>
      </c>
      <c r="M56" s="167">
        <f t="shared" si="6"/>
        <v>30337</v>
      </c>
      <c r="N56" s="167">
        <f t="shared" si="6"/>
        <v>3591</v>
      </c>
      <c r="O56" s="167">
        <f t="shared" si="6"/>
        <v>8272</v>
      </c>
      <c r="P56" s="167">
        <f t="shared" si="6"/>
        <v>1458</v>
      </c>
      <c r="Q56" s="167">
        <f t="shared" si="6"/>
        <v>760</v>
      </c>
      <c r="R56" s="167">
        <f t="shared" si="6"/>
        <v>189885</v>
      </c>
      <c r="T56" s="26"/>
      <c r="U56" s="178"/>
      <c r="V56" s="176"/>
      <c r="W56" s="6"/>
      <c r="X56" s="48"/>
      <c r="Y56" s="177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25" ht="45">
      <c r="A57" s="54" t="s">
        <v>120</v>
      </c>
      <c r="B57" s="93">
        <f>AVERAGE(B47:B51)</f>
        <v>3.5</v>
      </c>
      <c r="C57" s="93">
        <f aca="true" t="shared" si="7" ref="C57:Q57">AVERAGE(C47:C51)</f>
        <v>1</v>
      </c>
      <c r="D57" s="93">
        <v>0</v>
      </c>
      <c r="E57" s="93">
        <f t="shared" si="7"/>
        <v>12.2</v>
      </c>
      <c r="F57" s="93">
        <f t="shared" si="7"/>
        <v>87</v>
      </c>
      <c r="G57" s="93">
        <f t="shared" si="7"/>
        <v>883</v>
      </c>
      <c r="H57" s="93">
        <f t="shared" si="7"/>
        <v>389.2</v>
      </c>
      <c r="I57" s="93">
        <f t="shared" si="7"/>
        <v>237.2</v>
      </c>
      <c r="J57" s="93">
        <f t="shared" si="7"/>
        <v>720.2</v>
      </c>
      <c r="K57" s="93">
        <v>0</v>
      </c>
      <c r="L57" s="93">
        <f t="shared" si="7"/>
        <v>2652</v>
      </c>
      <c r="M57" s="93">
        <f t="shared" si="7"/>
        <v>1106</v>
      </c>
      <c r="N57" s="93">
        <f>AVERAGE(N47:N51)</f>
        <v>122.2</v>
      </c>
      <c r="O57" s="93">
        <f t="shared" si="7"/>
        <v>247.4</v>
      </c>
      <c r="P57" s="93">
        <f t="shared" si="7"/>
        <v>28.6</v>
      </c>
      <c r="Q57" s="93">
        <f t="shared" si="7"/>
        <v>17.8</v>
      </c>
      <c r="R57" s="93">
        <f>AVERAGE(R47:R51)</f>
        <v>6504.4</v>
      </c>
      <c r="T57" s="26"/>
      <c r="U57" s="180"/>
      <c r="V57" s="176"/>
      <c r="W57" s="6"/>
      <c r="X57" s="48"/>
      <c r="Y57" s="177"/>
    </row>
    <row r="58" spans="1:25" ht="45">
      <c r="A58" s="56" t="s">
        <v>116</v>
      </c>
      <c r="B58" s="94">
        <f>AVERAGE(B42:B51)</f>
        <v>3.5</v>
      </c>
      <c r="C58" s="94">
        <f aca="true" t="shared" si="8" ref="C58:Q58">AVERAGE(C42:C51)</f>
        <v>1</v>
      </c>
      <c r="D58" s="94">
        <v>0</v>
      </c>
      <c r="E58" s="94">
        <f t="shared" si="8"/>
        <v>6.2</v>
      </c>
      <c r="F58" s="94">
        <f t="shared" si="8"/>
        <v>67.9</v>
      </c>
      <c r="G58" s="94">
        <f t="shared" si="8"/>
        <v>844.7</v>
      </c>
      <c r="H58" s="94">
        <f>AVERAGE(H42:H51)</f>
        <v>401.6</v>
      </c>
      <c r="I58" s="94">
        <f t="shared" si="8"/>
        <v>221.9</v>
      </c>
      <c r="J58" s="94">
        <f t="shared" si="8"/>
        <v>575.6</v>
      </c>
      <c r="K58" s="94">
        <v>0</v>
      </c>
      <c r="L58" s="94">
        <f>AVERAGE(L42:L51)</f>
        <v>2493.9</v>
      </c>
      <c r="M58" s="94">
        <f t="shared" si="8"/>
        <v>919.5</v>
      </c>
      <c r="N58" s="94">
        <f>AVERAGE(N42:N51)</f>
        <v>108.4</v>
      </c>
      <c r="O58" s="94">
        <f t="shared" si="8"/>
        <v>202.9</v>
      </c>
      <c r="P58" s="94">
        <f t="shared" si="8"/>
        <v>24.9</v>
      </c>
      <c r="Q58" s="94">
        <f t="shared" si="8"/>
        <v>17.7</v>
      </c>
      <c r="R58" s="94">
        <f>AVERAGE(R42:R51)</f>
        <v>5886</v>
      </c>
      <c r="S58" s="1"/>
      <c r="T58" s="26"/>
      <c r="U58" s="178"/>
      <c r="V58" s="176"/>
      <c r="W58" s="6"/>
      <c r="X58" s="48"/>
      <c r="Y58" s="177"/>
    </row>
    <row r="59" spans="1:25" ht="15">
      <c r="A59" s="58" t="s">
        <v>44</v>
      </c>
      <c r="B59" s="59">
        <f>(B57/$R$57)*100</f>
        <v>0.05380972879896685</v>
      </c>
      <c r="C59" s="59">
        <f aca="true" t="shared" si="9" ref="C59:R59">(C57/$R$57)*100</f>
        <v>0.015374208228276245</v>
      </c>
      <c r="D59" s="59">
        <f t="shared" si="9"/>
        <v>0</v>
      </c>
      <c r="E59" s="59">
        <f t="shared" si="9"/>
        <v>0.18756534038497016</v>
      </c>
      <c r="F59" s="59">
        <f t="shared" si="9"/>
        <v>1.3375561158600333</v>
      </c>
      <c r="G59" s="59">
        <f t="shared" si="9"/>
        <v>13.575425865567926</v>
      </c>
      <c r="H59" s="59">
        <f t="shared" si="9"/>
        <v>5.983641842445114</v>
      </c>
      <c r="I59" s="59">
        <f t="shared" si="9"/>
        <v>3.646762191747125</v>
      </c>
      <c r="J59" s="59">
        <f>(J57/$R$57)*100</f>
        <v>11.072504766004553</v>
      </c>
      <c r="K59" s="59">
        <f t="shared" si="9"/>
        <v>0</v>
      </c>
      <c r="L59" s="59">
        <f>(L57/$R$57)*100</f>
        <v>40.7724002213886</v>
      </c>
      <c r="M59" s="59">
        <f t="shared" si="9"/>
        <v>17.003874300473527</v>
      </c>
      <c r="N59" s="59">
        <f t="shared" si="9"/>
        <v>1.878728245495357</v>
      </c>
      <c r="O59" s="59">
        <f t="shared" si="9"/>
        <v>3.803579115675543</v>
      </c>
      <c r="P59" s="59">
        <f t="shared" si="9"/>
        <v>0.4397023553287006</v>
      </c>
      <c r="Q59" s="59">
        <f t="shared" si="9"/>
        <v>0.2736609064633172</v>
      </c>
      <c r="R59" s="59">
        <f t="shared" si="9"/>
        <v>100</v>
      </c>
      <c r="T59" s="26"/>
      <c r="U59" s="178"/>
      <c r="V59" s="179"/>
      <c r="W59" s="6"/>
      <c r="X59" s="48"/>
      <c r="Y59" s="177"/>
    </row>
    <row r="60" spans="1:47" ht="15">
      <c r="A60" s="341" t="s">
        <v>122</v>
      </c>
      <c r="B60" s="3"/>
      <c r="C60" s="3"/>
      <c r="D60" s="3"/>
      <c r="T60" s="26"/>
      <c r="U60" s="178"/>
      <c r="V60" s="179"/>
      <c r="W60" s="6"/>
      <c r="X60" s="48"/>
      <c r="Y60" s="177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20:47" ht="15">
      <c r="T61" s="26"/>
      <c r="U61" s="178"/>
      <c r="V61" s="179"/>
      <c r="W61" s="6"/>
      <c r="X61" s="48"/>
      <c r="Y61" s="177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6"/>
    </row>
    <row r="62" spans="20:47" ht="15">
      <c r="T62" s="26"/>
      <c r="U62" s="178"/>
      <c r="V62" s="179"/>
      <c r="W62" s="6"/>
      <c r="X62" s="48"/>
      <c r="Y62" s="177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6"/>
    </row>
    <row r="63" spans="2:47" ht="15">
      <c r="B63" s="238">
        <f>SUM(B18:B52)</f>
        <v>18</v>
      </c>
      <c r="C63" s="238">
        <f aca="true" t="shared" si="10" ref="C63:R63">SUM(C18:C52)</f>
        <v>3</v>
      </c>
      <c r="D63" s="238">
        <f t="shared" si="10"/>
        <v>0</v>
      </c>
      <c r="E63" s="238">
        <f t="shared" si="10"/>
        <v>550</v>
      </c>
      <c r="F63" s="238">
        <f t="shared" si="10"/>
        <v>1963</v>
      </c>
      <c r="G63" s="238">
        <f t="shared" si="10"/>
        <v>32760</v>
      </c>
      <c r="H63" s="238">
        <f t="shared" si="10"/>
        <v>15865</v>
      </c>
      <c r="I63" s="238">
        <f t="shared" si="10"/>
        <v>8591</v>
      </c>
      <c r="J63" s="238">
        <f t="shared" si="10"/>
        <v>15712</v>
      </c>
      <c r="K63" s="238">
        <f t="shared" si="10"/>
        <v>547</v>
      </c>
      <c r="L63" s="238">
        <f t="shared" si="10"/>
        <v>79837</v>
      </c>
      <c r="M63" s="238">
        <f t="shared" si="10"/>
        <v>32658</v>
      </c>
      <c r="N63" s="238">
        <f t="shared" si="10"/>
        <v>3798</v>
      </c>
      <c r="O63" s="238">
        <f t="shared" si="10"/>
        <v>8572</v>
      </c>
      <c r="P63" s="238">
        <f t="shared" si="10"/>
        <v>1519</v>
      </c>
      <c r="Q63" s="238">
        <f t="shared" si="10"/>
        <v>792</v>
      </c>
      <c r="R63" s="238">
        <f t="shared" si="10"/>
        <v>203185</v>
      </c>
      <c r="T63" s="172"/>
      <c r="U63" s="1"/>
      <c r="V63" s="182"/>
      <c r="W63" s="181"/>
      <c r="X63" s="174"/>
      <c r="Y63" s="174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</row>
    <row r="64" spans="2:47" ht="15"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T64" s="172"/>
      <c r="U64" s="1"/>
      <c r="V64" s="182"/>
      <c r="W64" s="181"/>
      <c r="X64" s="174"/>
      <c r="Y64" s="174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2:47" ht="15"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T65" s="172"/>
      <c r="U65" s="1"/>
      <c r="V65" s="182"/>
      <c r="W65" s="181"/>
      <c r="X65" s="174"/>
      <c r="Y65" s="174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</row>
    <row r="66" spans="2:47" ht="15"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T66" s="172"/>
      <c r="U66" s="1"/>
      <c r="V66" s="182"/>
      <c r="W66" s="181"/>
      <c r="X66" s="174"/>
      <c r="Y66" s="174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</row>
    <row r="67" spans="2:47" ht="15"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T67" s="172"/>
      <c r="U67" s="1"/>
      <c r="V67" s="182"/>
      <c r="W67" s="181"/>
      <c r="X67" s="174"/>
      <c r="Y67" s="174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2:47" ht="15"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T68" s="172"/>
      <c r="U68" s="1"/>
      <c r="V68" s="182"/>
      <c r="W68" s="181"/>
      <c r="X68" s="174"/>
      <c r="Y68" s="174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2:47" ht="15"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T69" s="172"/>
      <c r="U69" s="1"/>
      <c r="V69" s="182"/>
      <c r="W69" s="181"/>
      <c r="X69" s="174"/>
      <c r="Y69" s="174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2:47" ht="15"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T70" s="172"/>
      <c r="U70" s="1"/>
      <c r="V70" s="182"/>
      <c r="W70" s="181"/>
      <c r="X70" s="174"/>
      <c r="Y70" s="174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2:47" ht="15"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T71" s="172"/>
      <c r="U71" s="1"/>
      <c r="V71" s="182"/>
      <c r="W71" s="181"/>
      <c r="X71" s="174"/>
      <c r="Y71" s="174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2:47" ht="15"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T72" s="172"/>
      <c r="U72" s="337" t="s">
        <v>125</v>
      </c>
      <c r="V72" s="338"/>
      <c r="W72" s="338"/>
      <c r="X72" s="338"/>
      <c r="Y72" s="339"/>
      <c r="Z72" s="330"/>
      <c r="AB72" s="298" t="s">
        <v>125</v>
      </c>
      <c r="AC72" s="298"/>
      <c r="AD72" s="298"/>
      <c r="AE72" s="298"/>
      <c r="AF72" s="298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2:47" ht="30"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T73" s="172"/>
      <c r="U73" s="209" t="s">
        <v>68</v>
      </c>
      <c r="V73" s="209" t="s">
        <v>117</v>
      </c>
      <c r="W73" s="209" t="s">
        <v>109</v>
      </c>
      <c r="X73" s="209" t="s">
        <v>70</v>
      </c>
      <c r="Y73" s="209" t="s">
        <v>71</v>
      </c>
      <c r="Z73" s="170"/>
      <c r="AB73" s="209" t="s">
        <v>68</v>
      </c>
      <c r="AC73" s="209" t="s">
        <v>119</v>
      </c>
      <c r="AD73" s="209" t="s">
        <v>109</v>
      </c>
      <c r="AE73" s="209" t="s">
        <v>70</v>
      </c>
      <c r="AF73" s="209" t="s">
        <v>71</v>
      </c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2:47" ht="15"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T74" s="172"/>
      <c r="U74" s="208" t="s">
        <v>94</v>
      </c>
      <c r="V74" s="206">
        <f>+B57</f>
        <v>3.5</v>
      </c>
      <c r="W74" s="287">
        <f>B52</f>
        <v>11</v>
      </c>
      <c r="X74" s="206">
        <f>+W74-V74</f>
        <v>7.5</v>
      </c>
      <c r="Y74" s="207">
        <v>0</v>
      </c>
      <c r="Z74" s="340"/>
      <c r="AB74" s="109" t="s">
        <v>94</v>
      </c>
      <c r="AC74" s="269">
        <f>+B58</f>
        <v>3.5</v>
      </c>
      <c r="AD74" s="38">
        <f>+W74</f>
        <v>11</v>
      </c>
      <c r="AE74" s="38">
        <f>+AD74-AC74</f>
        <v>7.5</v>
      </c>
      <c r="AF74" s="90">
        <v>0</v>
      </c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2:47" ht="15"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T75" s="172"/>
      <c r="U75" s="110" t="s">
        <v>95</v>
      </c>
      <c r="V75" s="206">
        <f>+C57</f>
        <v>1</v>
      </c>
      <c r="W75" s="288">
        <f>+C52</f>
        <v>2</v>
      </c>
      <c r="X75" s="206">
        <f>+W75-V75</f>
        <v>1</v>
      </c>
      <c r="Y75" s="219">
        <f>IF(W75&gt;0,(W75-V75)*100/V75,0)</f>
        <v>100</v>
      </c>
      <c r="Z75" s="340"/>
      <c r="AB75" s="110" t="s">
        <v>95</v>
      </c>
      <c r="AC75" s="269">
        <f>+C58</f>
        <v>1</v>
      </c>
      <c r="AD75" s="38">
        <f>+W75</f>
        <v>2</v>
      </c>
      <c r="AE75" s="38">
        <f>+AD75-AC75</f>
        <v>1</v>
      </c>
      <c r="AF75" s="90">
        <v>0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2:47" ht="15"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T76" s="172"/>
      <c r="U76" s="110" t="s">
        <v>96</v>
      </c>
      <c r="V76" s="206">
        <f>+D57</f>
        <v>0</v>
      </c>
      <c r="W76" s="288">
        <f>+D52</f>
        <v>0</v>
      </c>
      <c r="X76" s="206">
        <f>+W76-V76</f>
        <v>0</v>
      </c>
      <c r="Y76" s="207">
        <v>0</v>
      </c>
      <c r="Z76" s="340"/>
      <c r="AB76" s="110" t="s">
        <v>96</v>
      </c>
      <c r="AC76" s="269">
        <f>+D58</f>
        <v>0</v>
      </c>
      <c r="AD76" s="38">
        <f>+W76</f>
        <v>0</v>
      </c>
      <c r="AE76" s="38">
        <f>+AD76-AC76</f>
        <v>0</v>
      </c>
      <c r="AF76" s="90">
        <v>0</v>
      </c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2:47" ht="15"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T77" s="172"/>
      <c r="U77" s="205" t="s">
        <v>2</v>
      </c>
      <c r="V77" s="38">
        <f>+E57</f>
        <v>12.2</v>
      </c>
      <c r="W77" s="288">
        <f>+E52</f>
        <v>29</v>
      </c>
      <c r="X77" s="206">
        <f>+W77-V77</f>
        <v>16.8</v>
      </c>
      <c r="Y77" s="219">
        <f>IF(W77&gt;0,(W77-V77)*100/V77,0)</f>
        <v>137.7049180327869</v>
      </c>
      <c r="Z77" s="177"/>
      <c r="AB77" s="77" t="s">
        <v>2</v>
      </c>
      <c r="AC77" s="269">
        <f>+E58</f>
        <v>6.2</v>
      </c>
      <c r="AD77" s="38">
        <f>+W77</f>
        <v>29</v>
      </c>
      <c r="AE77" s="38">
        <f>+AD77-AC77</f>
        <v>22.8</v>
      </c>
      <c r="AF77" s="90">
        <v>0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  <row r="78" spans="2:47" ht="15"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T78" s="172"/>
      <c r="U78" s="77" t="s">
        <v>3</v>
      </c>
      <c r="V78" s="38">
        <f>+F57</f>
        <v>87</v>
      </c>
      <c r="W78" s="288">
        <f>+F52</f>
        <v>86</v>
      </c>
      <c r="X78" s="38">
        <f>+W78-V78</f>
        <v>-1</v>
      </c>
      <c r="Y78" s="90">
        <f>IF(W78&gt;0,(W78-V78)*100/V78,0)</f>
        <v>-1.1494252873563218</v>
      </c>
      <c r="Z78" s="177"/>
      <c r="AB78" s="77" t="s">
        <v>3</v>
      </c>
      <c r="AC78" s="269">
        <f>+F58</f>
        <v>67.9</v>
      </c>
      <c r="AD78" s="38">
        <f>+W78</f>
        <v>86</v>
      </c>
      <c r="AE78" s="38">
        <f>+AD78-AC78</f>
        <v>18.099999999999994</v>
      </c>
      <c r="AF78" s="91">
        <f>IF(AD78&gt;0,(AD78-AC78)*100/AC78,0)</f>
        <v>26.656848306332833</v>
      </c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  <row r="79" spans="2:47" ht="15"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T79" s="172"/>
      <c r="U79" s="77" t="s">
        <v>4</v>
      </c>
      <c r="V79" s="38">
        <f>+G57</f>
        <v>883</v>
      </c>
      <c r="W79" s="288">
        <f>G52</f>
        <v>905</v>
      </c>
      <c r="X79" s="38">
        <f>+W79-V79</f>
        <v>22</v>
      </c>
      <c r="Y79" s="91">
        <f>IF(W79&gt;0,(W79-V79)*100/V79,0)</f>
        <v>2.491506228765572</v>
      </c>
      <c r="Z79" s="177"/>
      <c r="AB79" s="77" t="s">
        <v>4</v>
      </c>
      <c r="AC79" s="269">
        <f>+G58</f>
        <v>844.7</v>
      </c>
      <c r="AD79" s="38">
        <f>+W79</f>
        <v>905</v>
      </c>
      <c r="AE79" s="38">
        <f>+AD79-AC79</f>
        <v>60.299999999999955</v>
      </c>
      <c r="AF79" s="91">
        <f>IF(AD79&gt;0,(AD79-AC79)*100/AC79,0)</f>
        <v>7.138629099088428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</row>
    <row r="80" spans="2:47" ht="15">
      <c r="B80" s="238"/>
      <c r="C80" s="238"/>
      <c r="D80" s="238"/>
      <c r="Q80" s="238"/>
      <c r="R80" s="238"/>
      <c r="T80" s="172"/>
      <c r="U80" s="77" t="s">
        <v>5</v>
      </c>
      <c r="V80" s="38">
        <f>+H57</f>
        <v>389.2</v>
      </c>
      <c r="W80" s="288">
        <f>+H52</f>
        <v>532</v>
      </c>
      <c r="X80" s="38">
        <f>+W80-V80</f>
        <v>142.8</v>
      </c>
      <c r="Y80" s="91">
        <f>IF(W80&gt;0,(W80-V80)*100/V80,0)</f>
        <v>36.69064748201439</v>
      </c>
      <c r="Z80" s="177"/>
      <c r="AB80" s="77" t="s">
        <v>5</v>
      </c>
      <c r="AC80" s="269">
        <f>+H58</f>
        <v>401.6</v>
      </c>
      <c r="AD80" s="38">
        <f>+W80</f>
        <v>532</v>
      </c>
      <c r="AE80" s="38">
        <f>+AD80-AC80</f>
        <v>130.39999999999998</v>
      </c>
      <c r="AF80" s="91">
        <f>IF(AD80&gt;0,(AD80-AC80)*100/AC80,0)</f>
        <v>32.470119521912345</v>
      </c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2:47" ht="15">
      <c r="B81" s="238"/>
      <c r="C81" s="238"/>
      <c r="D81" s="238"/>
      <c r="Q81" s="238"/>
      <c r="R81" s="238"/>
      <c r="T81" s="172"/>
      <c r="U81" s="77" t="s">
        <v>6</v>
      </c>
      <c r="V81" s="38">
        <f>+I57</f>
        <v>237.2</v>
      </c>
      <c r="W81" s="288">
        <f>+I52</f>
        <v>344</v>
      </c>
      <c r="X81" s="38">
        <f>+W81-V81</f>
        <v>106.80000000000001</v>
      </c>
      <c r="Y81" s="91">
        <f>IF(W81&gt;0,(W81-V81)*100/V81,0)</f>
        <v>45.02529510961215</v>
      </c>
      <c r="Z81" s="177"/>
      <c r="AB81" s="77" t="s">
        <v>6</v>
      </c>
      <c r="AC81" s="269">
        <f>I58</f>
        <v>221.9</v>
      </c>
      <c r="AD81" s="38">
        <f>+W81</f>
        <v>344</v>
      </c>
      <c r="AE81" s="38">
        <f>+AD81-AC81</f>
        <v>122.1</v>
      </c>
      <c r="AF81" s="91">
        <f>IF(AD81&gt;0,(AD81-AC81)*100/AC81,0)</f>
        <v>55.024785939612435</v>
      </c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2:47" ht="15">
      <c r="B82" s="238"/>
      <c r="C82" s="238"/>
      <c r="D82" s="238"/>
      <c r="Q82" s="238"/>
      <c r="R82" s="238"/>
      <c r="T82" s="172"/>
      <c r="U82" s="77" t="s">
        <v>7</v>
      </c>
      <c r="V82" s="38">
        <f>+J57</f>
        <v>720.2</v>
      </c>
      <c r="W82" s="288">
        <f>+J52</f>
        <v>951</v>
      </c>
      <c r="X82" s="38">
        <f>+W82-V82</f>
        <v>230.79999999999995</v>
      </c>
      <c r="Y82" s="91">
        <f>IF(W82&gt;0,(W82-V82)*100/V82,0)</f>
        <v>32.04665370730352</v>
      </c>
      <c r="Z82" s="177"/>
      <c r="AB82" s="77" t="s">
        <v>7</v>
      </c>
      <c r="AC82" s="269">
        <f>+J58</f>
        <v>575.6</v>
      </c>
      <c r="AD82" s="38">
        <f>+W82</f>
        <v>951</v>
      </c>
      <c r="AE82" s="38">
        <f>+AD82-AC82</f>
        <v>375.4</v>
      </c>
      <c r="AF82" s="91">
        <f>IF(AD82&gt;0,(AD82-AC82)*100/AC82,0)</f>
        <v>65.21890201528839</v>
      </c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2:47" ht="15">
      <c r="B83" s="238"/>
      <c r="C83" s="238"/>
      <c r="D83" s="238"/>
      <c r="Q83" s="238"/>
      <c r="R83" s="238"/>
      <c r="T83" s="172"/>
      <c r="U83" s="77" t="s">
        <v>108</v>
      </c>
      <c r="V83" s="38">
        <f>+K57</f>
        <v>0</v>
      </c>
      <c r="W83" s="288">
        <f>+K52</f>
        <v>547</v>
      </c>
      <c r="X83" s="38">
        <f>+W83-V83</f>
        <v>547</v>
      </c>
      <c r="Y83" s="90">
        <v>0</v>
      </c>
      <c r="Z83" s="177"/>
      <c r="AB83" s="77" t="s">
        <v>108</v>
      </c>
      <c r="AC83" s="269">
        <f>+K58</f>
        <v>0</v>
      </c>
      <c r="AD83" s="38">
        <f>+W83</f>
        <v>547</v>
      </c>
      <c r="AE83" s="38">
        <f>+AD83-AC83</f>
        <v>547</v>
      </c>
      <c r="AF83" s="90">
        <v>0</v>
      </c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2:47" ht="15">
      <c r="B84" s="238"/>
      <c r="C84" s="238"/>
      <c r="D84" s="238"/>
      <c r="Q84" s="238"/>
      <c r="R84" s="238"/>
      <c r="T84" s="172"/>
      <c r="U84" s="77" t="s">
        <v>8</v>
      </c>
      <c r="V84" s="38">
        <f>+L57</f>
        <v>2652</v>
      </c>
      <c r="W84" s="288">
        <f>+L52</f>
        <v>2134</v>
      </c>
      <c r="X84" s="38">
        <f>+W84-V84</f>
        <v>-518</v>
      </c>
      <c r="Y84" s="90">
        <f>IF(W84&gt;0,(W84-V84)*100/V84,0)</f>
        <v>-19.53242835595777</v>
      </c>
      <c r="Z84" s="177"/>
      <c r="AB84" s="77" t="s">
        <v>8</v>
      </c>
      <c r="AC84" s="269">
        <f>+L58</f>
        <v>2493.9</v>
      </c>
      <c r="AD84" s="38">
        <f>+W84</f>
        <v>2134</v>
      </c>
      <c r="AE84" s="38">
        <f>+AD84-AC84</f>
        <v>-359.9000000000001</v>
      </c>
      <c r="AF84" s="90">
        <f>IF(AD84&gt;0,(AD84-AC84)*100/AC84,0)</f>
        <v>-14.431212157664705</v>
      </c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2:47" ht="15">
      <c r="B85" s="238"/>
      <c r="C85" s="238"/>
      <c r="D85" s="238"/>
      <c r="Q85" s="238"/>
      <c r="R85" s="238"/>
      <c r="T85" s="172"/>
      <c r="U85" s="77" t="s">
        <v>9</v>
      </c>
      <c r="V85" s="38">
        <f>+M57</f>
        <v>1106</v>
      </c>
      <c r="W85" s="288">
        <f>+M52</f>
        <v>1352</v>
      </c>
      <c r="X85" s="38">
        <f>+W85-V85</f>
        <v>246</v>
      </c>
      <c r="Y85" s="91">
        <f>IF(W85&gt;0,(W85-V85)*100/V85,0)</f>
        <v>22.24231464737794</v>
      </c>
      <c r="Z85" s="177"/>
      <c r="AB85" s="77" t="s">
        <v>9</v>
      </c>
      <c r="AC85" s="269">
        <f>+M58</f>
        <v>919.5</v>
      </c>
      <c r="AD85" s="38">
        <f>+W85</f>
        <v>1352</v>
      </c>
      <c r="AE85" s="38">
        <f>+AD85-AC85</f>
        <v>432.5</v>
      </c>
      <c r="AF85" s="91">
        <f>IF(AD85&gt;0,(AD85-AC85)*100/AC85,0)</f>
        <v>47.03643284393692</v>
      </c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2:47" ht="15">
      <c r="B86" s="238"/>
      <c r="C86" s="238"/>
      <c r="D86" s="238"/>
      <c r="Q86" s="238"/>
      <c r="R86" s="238"/>
      <c r="T86" s="172"/>
      <c r="U86" s="77" t="s">
        <v>46</v>
      </c>
      <c r="V86" s="38">
        <f>+N57</f>
        <v>122.2</v>
      </c>
      <c r="W86" s="288">
        <f>+N52</f>
        <v>123</v>
      </c>
      <c r="X86" s="38">
        <f>+W86-V86</f>
        <v>0.7999999999999972</v>
      </c>
      <c r="Y86" s="91">
        <f>IF(W86&gt;0,(W86-V86)*100/V86,0)</f>
        <v>0.6546644844517161</v>
      </c>
      <c r="Z86" s="177"/>
      <c r="AB86" s="77" t="s">
        <v>46</v>
      </c>
      <c r="AC86" s="269">
        <f>+N58</f>
        <v>108.4</v>
      </c>
      <c r="AD86" s="38">
        <f>+W86</f>
        <v>123</v>
      </c>
      <c r="AE86" s="38">
        <f>+AD86-AC86</f>
        <v>14.599999999999994</v>
      </c>
      <c r="AF86" s="91">
        <f>IF(AD86&gt;0,(AD86-AC86)*100/AC86,0)</f>
        <v>13.468634686346858</v>
      </c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2:47" ht="15">
      <c r="B87" s="238"/>
      <c r="C87" s="238"/>
      <c r="D87" s="238"/>
      <c r="Q87" s="238"/>
      <c r="R87" s="238"/>
      <c r="T87" s="172"/>
      <c r="U87" s="77" t="s">
        <v>10</v>
      </c>
      <c r="V87" s="38">
        <f>+O57</f>
        <v>247.4</v>
      </c>
      <c r="W87" s="288">
        <f>+O52</f>
        <v>143</v>
      </c>
      <c r="X87" s="38">
        <f>+W87-V87</f>
        <v>-104.4</v>
      </c>
      <c r="Y87" s="90">
        <f>IF(W87&gt;0,(W87-V87)*100/V87,0)</f>
        <v>-42.19886822958771</v>
      </c>
      <c r="Z87" s="177"/>
      <c r="AB87" s="77" t="s">
        <v>10</v>
      </c>
      <c r="AC87" s="269">
        <f>+O58</f>
        <v>202.9</v>
      </c>
      <c r="AD87" s="38">
        <f>+W87</f>
        <v>143</v>
      </c>
      <c r="AE87" s="38">
        <f>+AD87-AC87</f>
        <v>-59.900000000000006</v>
      </c>
      <c r="AF87" s="90">
        <f>IF(AD87&gt;0,(AD87-AC87)*100/AC87,0)</f>
        <v>-29.5219319862001</v>
      </c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2:47" ht="15">
      <c r="B88" s="238"/>
      <c r="C88" s="238"/>
      <c r="D88" s="238"/>
      <c r="Q88" s="238"/>
      <c r="R88" s="238"/>
      <c r="T88" s="172"/>
      <c r="U88" s="77" t="s">
        <v>11</v>
      </c>
      <c r="V88" s="38">
        <f>+P57</f>
        <v>28.6</v>
      </c>
      <c r="W88" s="288">
        <f>+P52</f>
        <v>40</v>
      </c>
      <c r="X88" s="38">
        <f>+W88-V88</f>
        <v>11.399999999999999</v>
      </c>
      <c r="Y88" s="91">
        <f>IF(W88&gt;0,(W88-V88)*100/V88,0)</f>
        <v>39.86013986013985</v>
      </c>
      <c r="Z88" s="177"/>
      <c r="AB88" s="77" t="s">
        <v>11</v>
      </c>
      <c r="AC88" s="269">
        <f>+P58</f>
        <v>24.9</v>
      </c>
      <c r="AD88" s="38">
        <f>+W88</f>
        <v>40</v>
      </c>
      <c r="AE88" s="38">
        <f>+AD88-AC88</f>
        <v>15.100000000000001</v>
      </c>
      <c r="AF88" s="91">
        <f>IF(AD88&gt;0,(AD88-AC88)*100/AC88,0)</f>
        <v>60.64257028112451</v>
      </c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2:47" ht="15">
      <c r="B89" s="238"/>
      <c r="C89" s="238"/>
      <c r="D89" s="238"/>
      <c r="Q89" s="238"/>
      <c r="R89" s="238"/>
      <c r="T89" s="172"/>
      <c r="U89" s="78" t="s">
        <v>12</v>
      </c>
      <c r="V89" s="39">
        <f>+Q57</f>
        <v>17.8</v>
      </c>
      <c r="W89" s="246">
        <f>+Q52</f>
        <v>20</v>
      </c>
      <c r="X89" s="39">
        <f>+W89-V89</f>
        <v>2.1999999999999993</v>
      </c>
      <c r="Y89" s="92">
        <f>IF(W89&gt;0,(W89-V89)*100/V89,0)</f>
        <v>12.359550561797748</v>
      </c>
      <c r="Z89" s="177"/>
      <c r="AB89" s="78" t="s">
        <v>12</v>
      </c>
      <c r="AC89" s="270">
        <f>+Q58</f>
        <v>17.7</v>
      </c>
      <c r="AD89" s="39">
        <f>+W89</f>
        <v>20</v>
      </c>
      <c r="AE89" s="39">
        <f>+AD89-AC89</f>
        <v>2.3000000000000007</v>
      </c>
      <c r="AF89" s="92">
        <f>IF(AD89&gt;0,(AD89-AC89)*100/AC89,0)</f>
        <v>12.994350282485879</v>
      </c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</row>
    <row r="90" spans="2:47" ht="15">
      <c r="B90" s="238"/>
      <c r="C90" s="238"/>
      <c r="D90" s="238"/>
      <c r="Q90" s="238"/>
      <c r="R90" s="238"/>
      <c r="T90" s="172"/>
      <c r="U90" s="81" t="s">
        <v>69</v>
      </c>
      <c r="V90" s="82">
        <f>SUM(V74:V89)</f>
        <v>6507.3</v>
      </c>
      <c r="W90" s="82">
        <f>SUM(W74:W89)</f>
        <v>7219</v>
      </c>
      <c r="X90" s="82">
        <f>+W90-V90</f>
        <v>711.6999999999998</v>
      </c>
      <c r="Y90" s="83">
        <f>IF(W90&gt;0,(W90-V90)*100/V90,0)</f>
        <v>10.936947735619993</v>
      </c>
      <c r="Z90" s="174"/>
      <c r="AB90" s="81" t="s">
        <v>69</v>
      </c>
      <c r="AC90" s="82">
        <f>SUM(AC74:AC89)</f>
        <v>5889.699999999999</v>
      </c>
      <c r="AD90" s="82">
        <f>SUM(AD74:AD89)</f>
        <v>7219</v>
      </c>
      <c r="AE90" s="82">
        <f>+AD90-AC90</f>
        <v>1329.300000000001</v>
      </c>
      <c r="AF90" s="83">
        <f>IF(AD90&gt;0,(AD90-AC90)*100/AC90,0)</f>
        <v>22.56991018218248</v>
      </c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</row>
    <row r="91" spans="2:47" ht="15">
      <c r="B91" s="238"/>
      <c r="C91" s="238"/>
      <c r="D91" s="238"/>
      <c r="Q91" s="238"/>
      <c r="R91" s="238"/>
      <c r="T91" s="172"/>
      <c r="U91" s="1"/>
      <c r="V91" s="182"/>
      <c r="W91" s="181"/>
      <c r="X91" s="174"/>
      <c r="Y91" s="174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2:47" ht="15">
      <c r="B92" s="238"/>
      <c r="C92" s="238"/>
      <c r="D92" s="238"/>
      <c r="Q92" s="238"/>
      <c r="R92" s="238"/>
      <c r="T92" s="172"/>
      <c r="U92" s="1"/>
      <c r="V92" s="182"/>
      <c r="W92" s="181"/>
      <c r="X92" s="174"/>
      <c r="Y92" s="174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2:47" ht="15">
      <c r="B93" s="238"/>
      <c r="C93" s="238"/>
      <c r="D93" s="238"/>
      <c r="Q93" s="238"/>
      <c r="R93" s="238"/>
      <c r="T93" s="172"/>
      <c r="U93" s="1"/>
      <c r="V93" s="182"/>
      <c r="W93" s="181"/>
      <c r="X93" s="174"/>
      <c r="Y93" s="174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2:47" ht="15">
      <c r="B94" s="238"/>
      <c r="C94" s="238"/>
      <c r="D94" s="238"/>
      <c r="Q94" s="238"/>
      <c r="R94" s="238"/>
      <c r="T94" s="172"/>
      <c r="U94" s="1"/>
      <c r="V94" s="182"/>
      <c r="W94" s="181"/>
      <c r="X94" s="174"/>
      <c r="Y94" s="174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2:47" ht="15">
      <c r="B95" s="238"/>
      <c r="C95" s="238"/>
      <c r="D95" s="238"/>
      <c r="Q95" s="238"/>
      <c r="R95" s="238"/>
      <c r="T95" s="172"/>
      <c r="U95" s="1"/>
      <c r="V95" s="182"/>
      <c r="W95" s="181"/>
      <c r="X95" s="174"/>
      <c r="Y95" s="174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2:47" ht="15">
      <c r="B96" s="238"/>
      <c r="C96" s="238"/>
      <c r="D96" s="238"/>
      <c r="Q96" s="238"/>
      <c r="R96" s="238"/>
      <c r="T96" s="172"/>
      <c r="U96" s="1"/>
      <c r="V96" s="182"/>
      <c r="W96" s="181"/>
      <c r="X96" s="174"/>
      <c r="Y96" s="174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2:47" ht="15">
      <c r="B97" s="238"/>
      <c r="C97" s="238"/>
      <c r="D97" s="238"/>
      <c r="Q97" s="238"/>
      <c r="R97" s="238"/>
      <c r="T97" s="172"/>
      <c r="U97" s="1"/>
      <c r="V97" s="182"/>
      <c r="W97" s="181"/>
      <c r="X97" s="174"/>
      <c r="Y97" s="174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2:47" ht="15">
      <c r="B98" s="238"/>
      <c r="C98" s="238"/>
      <c r="D98" s="238"/>
      <c r="Q98" s="238"/>
      <c r="R98" s="238"/>
      <c r="T98" s="172"/>
      <c r="U98" s="1"/>
      <c r="V98" s="182"/>
      <c r="W98" s="181"/>
      <c r="X98" s="174"/>
      <c r="Y98" s="174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2:47" ht="15"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T99" s="172"/>
      <c r="U99" s="1"/>
      <c r="V99" s="182"/>
      <c r="W99" s="181"/>
      <c r="X99" s="174"/>
      <c r="Y99" s="174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2:47" ht="15"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T100" s="172"/>
      <c r="U100" s="1"/>
      <c r="V100" s="182"/>
      <c r="W100" s="181"/>
      <c r="X100" s="174"/>
      <c r="Y100" s="174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2:47" ht="15"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T101" s="172"/>
      <c r="U101" s="1"/>
      <c r="V101" s="182"/>
      <c r="W101" s="181"/>
      <c r="X101" s="174"/>
      <c r="Y101" s="174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</row>
    <row r="102" spans="2:47" ht="15"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T102" s="172"/>
      <c r="U102" s="1"/>
      <c r="V102" s="182"/>
      <c r="W102" s="181"/>
      <c r="X102" s="174"/>
      <c r="Y102" s="174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</row>
    <row r="103" spans="2:47" ht="15"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T103" s="172"/>
      <c r="U103" s="1"/>
      <c r="V103" s="182"/>
      <c r="W103" s="181"/>
      <c r="X103" s="174"/>
      <c r="Y103" s="174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</row>
    <row r="104" spans="2:47" ht="15"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T104" s="172"/>
      <c r="U104" s="1"/>
      <c r="V104" s="182"/>
      <c r="W104" s="181"/>
      <c r="X104" s="174"/>
      <c r="Y104" s="174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</row>
    <row r="105" spans="1:47" ht="15">
      <c r="A105" s="49" t="s">
        <v>45</v>
      </c>
      <c r="B105" s="49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T105" s="172"/>
      <c r="U105" s="1"/>
      <c r="V105" s="182"/>
      <c r="W105" s="181"/>
      <c r="X105" s="174"/>
      <c r="Y105" s="174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1:47" ht="15">
      <c r="A106" s="49" t="s">
        <v>90</v>
      </c>
      <c r="B106" s="49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T106" s="172"/>
      <c r="U106" s="1"/>
      <c r="V106" s="182"/>
      <c r="W106" s="181"/>
      <c r="X106" s="174"/>
      <c r="Y106" s="174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07" spans="1:47" ht="15">
      <c r="A107" s="49" t="s">
        <v>104</v>
      </c>
      <c r="B107" s="49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T107" s="172"/>
      <c r="U107" s="1"/>
      <c r="V107" s="182"/>
      <c r="W107" s="181"/>
      <c r="X107" s="174"/>
      <c r="Y107" s="174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2:47" ht="15"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T108" s="172"/>
      <c r="U108" s="1"/>
      <c r="V108" s="182"/>
      <c r="W108" s="181"/>
      <c r="X108" s="174"/>
      <c r="Y108" s="174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09" spans="2:47" ht="15"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T109" s="172"/>
      <c r="U109" s="1"/>
      <c r="V109" s="182"/>
      <c r="W109" s="181"/>
      <c r="X109" s="174"/>
      <c r="Y109" s="174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</row>
    <row r="110" spans="20:47" ht="15">
      <c r="T110" s="172"/>
      <c r="U110" s="1"/>
      <c r="V110" s="182"/>
      <c r="W110" s="181"/>
      <c r="X110" s="174"/>
      <c r="Y110" s="174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  <row r="111" spans="20:47" ht="15">
      <c r="T111" s="172"/>
      <c r="U111" s="1"/>
      <c r="V111" s="182"/>
      <c r="W111" s="181"/>
      <c r="X111" s="174"/>
      <c r="Y111" s="174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</row>
    <row r="112" spans="3:47" ht="12.75">
      <c r="C112" s="49"/>
      <c r="D112" s="49"/>
      <c r="U112" s="1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</row>
    <row r="113" ht="12.75">
      <c r="U113" s="1"/>
    </row>
    <row r="114" spans="1:18" ht="15.75">
      <c r="A114" s="303" t="s">
        <v>60</v>
      </c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</row>
    <row r="115" spans="1:18" ht="15.75">
      <c r="A115" s="310" t="s">
        <v>110</v>
      </c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</row>
    <row r="118" spans="1:18" ht="12.75">
      <c r="A118" s="14" t="s">
        <v>79</v>
      </c>
      <c r="B118" s="14"/>
      <c r="C118" s="14"/>
      <c r="D118" s="1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299" t="s">
        <v>78</v>
      </c>
      <c r="B119" s="304" t="s">
        <v>0</v>
      </c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6"/>
      <c r="R119" s="301" t="s">
        <v>1</v>
      </c>
    </row>
    <row r="120" spans="1:18" ht="15">
      <c r="A120" s="300"/>
      <c r="B120" s="204" t="s">
        <v>94</v>
      </c>
      <c r="C120" s="204" t="s">
        <v>95</v>
      </c>
      <c r="D120" s="204" t="s">
        <v>96</v>
      </c>
      <c r="E120" s="61" t="s">
        <v>2</v>
      </c>
      <c r="F120" s="61" t="s">
        <v>3</v>
      </c>
      <c r="G120" s="61" t="s">
        <v>4</v>
      </c>
      <c r="H120" s="61" t="s">
        <v>5</v>
      </c>
      <c r="I120" s="61" t="s">
        <v>6</v>
      </c>
      <c r="J120" s="61" t="s">
        <v>7</v>
      </c>
      <c r="K120" s="61" t="s">
        <v>108</v>
      </c>
      <c r="L120" s="61" t="s">
        <v>8</v>
      </c>
      <c r="M120" s="61" t="s">
        <v>9</v>
      </c>
      <c r="N120" s="61" t="s">
        <v>46</v>
      </c>
      <c r="O120" s="61" t="s">
        <v>10</v>
      </c>
      <c r="P120" s="61" t="s">
        <v>11</v>
      </c>
      <c r="Q120" s="61" t="s">
        <v>12</v>
      </c>
      <c r="R120" s="302"/>
    </row>
    <row r="121" spans="1:18" ht="12.75">
      <c r="A121" s="73" t="s">
        <v>49</v>
      </c>
      <c r="B121" s="73"/>
      <c r="C121" s="73"/>
      <c r="D121" s="73"/>
      <c r="E121" s="63">
        <v>0</v>
      </c>
      <c r="F121" s="63">
        <v>2</v>
      </c>
      <c r="G121" s="63">
        <v>16</v>
      </c>
      <c r="H121" s="63">
        <v>3</v>
      </c>
      <c r="I121" s="63">
        <v>0</v>
      </c>
      <c r="J121" s="63">
        <v>3</v>
      </c>
      <c r="K121" s="63"/>
      <c r="L121" s="63">
        <v>4</v>
      </c>
      <c r="M121" s="63">
        <v>3</v>
      </c>
      <c r="N121" s="63">
        <v>0</v>
      </c>
      <c r="O121" s="63">
        <v>0</v>
      </c>
      <c r="P121" s="63">
        <v>0</v>
      </c>
      <c r="Q121" s="63">
        <v>9</v>
      </c>
      <c r="R121" s="74">
        <f aca="true" t="shared" si="11" ref="R121:R143">SUM(E121:Q121)</f>
        <v>40</v>
      </c>
    </row>
    <row r="122" spans="1:18" ht="12.75">
      <c r="A122" s="65" t="s">
        <v>50</v>
      </c>
      <c r="B122" s="65"/>
      <c r="C122" s="65"/>
      <c r="D122" s="65"/>
      <c r="E122" s="10">
        <v>0</v>
      </c>
      <c r="F122" s="10">
        <v>0</v>
      </c>
      <c r="G122" s="10">
        <v>13</v>
      </c>
      <c r="H122" s="10">
        <v>5</v>
      </c>
      <c r="I122" s="10">
        <v>9</v>
      </c>
      <c r="J122" s="10">
        <v>3</v>
      </c>
      <c r="K122" s="10"/>
      <c r="L122" s="10">
        <v>15</v>
      </c>
      <c r="M122" s="10">
        <v>9</v>
      </c>
      <c r="N122" s="10">
        <v>0</v>
      </c>
      <c r="O122" s="10">
        <v>0</v>
      </c>
      <c r="P122" s="10">
        <v>0</v>
      </c>
      <c r="Q122" s="10">
        <v>0</v>
      </c>
      <c r="R122" s="64">
        <f t="shared" si="11"/>
        <v>54</v>
      </c>
    </row>
    <row r="123" spans="1:18" ht="12.75">
      <c r="A123" s="65" t="s">
        <v>51</v>
      </c>
      <c r="B123" s="65"/>
      <c r="C123" s="65"/>
      <c r="D123" s="65"/>
      <c r="E123" s="10">
        <v>0</v>
      </c>
      <c r="F123" s="10">
        <v>0</v>
      </c>
      <c r="G123" s="10">
        <v>11</v>
      </c>
      <c r="H123" s="10">
        <v>9</v>
      </c>
      <c r="I123" s="10">
        <v>7</v>
      </c>
      <c r="J123" s="10">
        <v>4</v>
      </c>
      <c r="K123" s="10"/>
      <c r="L123" s="10">
        <v>12</v>
      </c>
      <c r="M123" s="10">
        <v>38</v>
      </c>
      <c r="N123" s="10">
        <v>7</v>
      </c>
      <c r="O123" s="10">
        <v>8</v>
      </c>
      <c r="P123" s="10">
        <v>1</v>
      </c>
      <c r="Q123" s="10">
        <v>0</v>
      </c>
      <c r="R123" s="64">
        <f t="shared" si="11"/>
        <v>97</v>
      </c>
    </row>
    <row r="124" spans="1:18" ht="12.75">
      <c r="A124" s="65" t="s">
        <v>52</v>
      </c>
      <c r="B124" s="65"/>
      <c r="C124" s="65"/>
      <c r="D124" s="65"/>
      <c r="E124" s="10">
        <v>0</v>
      </c>
      <c r="F124" s="10">
        <v>1</v>
      </c>
      <c r="G124" s="10">
        <v>0</v>
      </c>
      <c r="H124" s="10">
        <v>1</v>
      </c>
      <c r="I124" s="10">
        <v>2</v>
      </c>
      <c r="J124" s="10">
        <v>7</v>
      </c>
      <c r="K124" s="10"/>
      <c r="L124" s="10">
        <v>25</v>
      </c>
      <c r="M124" s="10">
        <v>4</v>
      </c>
      <c r="N124" s="10">
        <v>0</v>
      </c>
      <c r="O124" s="10">
        <v>4</v>
      </c>
      <c r="P124" s="10">
        <v>3</v>
      </c>
      <c r="Q124" s="10">
        <v>2</v>
      </c>
      <c r="R124" s="64">
        <f t="shared" si="11"/>
        <v>49</v>
      </c>
    </row>
    <row r="125" spans="1:18" ht="12.75">
      <c r="A125" s="65" t="s">
        <v>53</v>
      </c>
      <c r="B125" s="65"/>
      <c r="C125" s="65"/>
      <c r="D125" s="65"/>
      <c r="E125" s="10">
        <v>0</v>
      </c>
      <c r="F125" s="10">
        <v>3</v>
      </c>
      <c r="G125" s="10">
        <v>21</v>
      </c>
      <c r="H125" s="10">
        <v>12</v>
      </c>
      <c r="I125" s="10">
        <v>14</v>
      </c>
      <c r="J125" s="10">
        <v>13</v>
      </c>
      <c r="K125" s="10"/>
      <c r="L125" s="10">
        <v>7</v>
      </c>
      <c r="M125" s="10">
        <v>4</v>
      </c>
      <c r="N125" s="10">
        <v>1</v>
      </c>
      <c r="O125" s="10">
        <v>0</v>
      </c>
      <c r="P125" s="10">
        <v>3</v>
      </c>
      <c r="Q125" s="10">
        <v>0</v>
      </c>
      <c r="R125" s="64">
        <f t="shared" si="11"/>
        <v>78</v>
      </c>
    </row>
    <row r="126" spans="1:18" ht="12.75">
      <c r="A126" s="65" t="s">
        <v>54</v>
      </c>
      <c r="B126" s="65"/>
      <c r="C126" s="65"/>
      <c r="D126" s="65"/>
      <c r="E126" s="10">
        <v>0</v>
      </c>
      <c r="F126" s="10">
        <v>1</v>
      </c>
      <c r="G126" s="10">
        <v>6</v>
      </c>
      <c r="H126" s="10">
        <v>1</v>
      </c>
      <c r="I126" s="10">
        <v>4</v>
      </c>
      <c r="J126" s="10">
        <v>3</v>
      </c>
      <c r="K126" s="10"/>
      <c r="L126" s="10">
        <v>1</v>
      </c>
      <c r="M126" s="10">
        <v>2</v>
      </c>
      <c r="N126" s="10">
        <v>0</v>
      </c>
      <c r="O126" s="10">
        <v>1</v>
      </c>
      <c r="P126" s="10">
        <v>3</v>
      </c>
      <c r="Q126" s="10">
        <v>1</v>
      </c>
      <c r="R126" s="64">
        <f t="shared" si="11"/>
        <v>23</v>
      </c>
    </row>
    <row r="127" spans="1:18" ht="12.75">
      <c r="A127" s="66" t="s">
        <v>27</v>
      </c>
      <c r="B127" s="66"/>
      <c r="C127" s="66"/>
      <c r="D127" s="66"/>
      <c r="E127" s="11">
        <v>0</v>
      </c>
      <c r="F127" s="11">
        <v>0</v>
      </c>
      <c r="G127" s="11">
        <v>4</v>
      </c>
      <c r="H127" s="11">
        <v>5</v>
      </c>
      <c r="I127" s="11">
        <v>7</v>
      </c>
      <c r="J127" s="11">
        <v>6</v>
      </c>
      <c r="K127" s="11"/>
      <c r="L127" s="11">
        <v>7</v>
      </c>
      <c r="M127" s="11">
        <v>12</v>
      </c>
      <c r="N127" s="11">
        <v>3</v>
      </c>
      <c r="O127" s="11">
        <v>0</v>
      </c>
      <c r="P127" s="11">
        <v>0</v>
      </c>
      <c r="Q127" s="11">
        <v>0</v>
      </c>
      <c r="R127" s="64">
        <f t="shared" si="11"/>
        <v>44</v>
      </c>
    </row>
    <row r="128" spans="1:18" ht="12.75">
      <c r="A128" s="66" t="s">
        <v>28</v>
      </c>
      <c r="B128" s="66"/>
      <c r="C128" s="66"/>
      <c r="D128" s="66"/>
      <c r="E128" s="11">
        <v>0</v>
      </c>
      <c r="F128" s="11">
        <v>0</v>
      </c>
      <c r="G128" s="11">
        <v>9</v>
      </c>
      <c r="H128" s="11">
        <v>6</v>
      </c>
      <c r="I128" s="11">
        <v>4</v>
      </c>
      <c r="J128" s="11">
        <v>1</v>
      </c>
      <c r="K128" s="11"/>
      <c r="L128" s="11">
        <v>0</v>
      </c>
      <c r="M128" s="11">
        <v>0</v>
      </c>
      <c r="N128" s="10">
        <v>1</v>
      </c>
      <c r="O128" s="11">
        <v>0</v>
      </c>
      <c r="P128" s="11">
        <v>0</v>
      </c>
      <c r="Q128" s="11">
        <v>0</v>
      </c>
      <c r="R128" s="64">
        <f t="shared" si="11"/>
        <v>21</v>
      </c>
    </row>
    <row r="129" spans="1:18" ht="12.75">
      <c r="A129" s="66" t="s">
        <v>29</v>
      </c>
      <c r="B129" s="66"/>
      <c r="C129" s="66"/>
      <c r="D129" s="66"/>
      <c r="E129" s="11">
        <v>0</v>
      </c>
      <c r="F129" s="11">
        <v>1</v>
      </c>
      <c r="G129" s="11">
        <v>14</v>
      </c>
      <c r="H129" s="11">
        <v>8</v>
      </c>
      <c r="I129" s="11">
        <v>5</v>
      </c>
      <c r="J129" s="11">
        <v>9</v>
      </c>
      <c r="K129" s="11"/>
      <c r="L129" s="11">
        <v>12</v>
      </c>
      <c r="M129" s="11">
        <v>0</v>
      </c>
      <c r="N129" s="10">
        <v>0</v>
      </c>
      <c r="O129" s="11">
        <v>0</v>
      </c>
      <c r="P129" s="11">
        <v>1</v>
      </c>
      <c r="Q129" s="11">
        <v>1</v>
      </c>
      <c r="R129" s="64">
        <f t="shared" si="11"/>
        <v>51</v>
      </c>
    </row>
    <row r="130" spans="1:18" ht="12.75">
      <c r="A130" s="66" t="s">
        <v>30</v>
      </c>
      <c r="B130" s="66"/>
      <c r="C130" s="66"/>
      <c r="D130" s="66"/>
      <c r="E130" s="11">
        <v>0</v>
      </c>
      <c r="F130" s="11">
        <v>1</v>
      </c>
      <c r="G130" s="11">
        <v>15</v>
      </c>
      <c r="H130" s="11">
        <v>5</v>
      </c>
      <c r="I130" s="11">
        <v>13</v>
      </c>
      <c r="J130" s="11">
        <v>7</v>
      </c>
      <c r="K130" s="11"/>
      <c r="L130" s="11">
        <v>9</v>
      </c>
      <c r="M130" s="11">
        <v>0</v>
      </c>
      <c r="N130" s="10">
        <v>0</v>
      </c>
      <c r="O130" s="11">
        <v>0</v>
      </c>
      <c r="P130" s="11">
        <v>1</v>
      </c>
      <c r="Q130" s="11">
        <v>1</v>
      </c>
      <c r="R130" s="64">
        <f t="shared" si="11"/>
        <v>52</v>
      </c>
    </row>
    <row r="131" spans="1:18" ht="12.75">
      <c r="A131" s="66" t="s">
        <v>31</v>
      </c>
      <c r="B131" s="66"/>
      <c r="C131" s="66"/>
      <c r="D131" s="66"/>
      <c r="E131" s="11">
        <v>0</v>
      </c>
      <c r="F131" s="11">
        <v>1</v>
      </c>
      <c r="G131" s="11">
        <v>5</v>
      </c>
      <c r="H131" s="11">
        <v>3</v>
      </c>
      <c r="I131" s="11">
        <v>13</v>
      </c>
      <c r="J131" s="11">
        <v>0</v>
      </c>
      <c r="K131" s="11"/>
      <c r="L131" s="11">
        <v>6</v>
      </c>
      <c r="M131" s="11">
        <v>2</v>
      </c>
      <c r="N131" s="10">
        <v>0</v>
      </c>
      <c r="O131" s="11">
        <v>0</v>
      </c>
      <c r="P131" s="11">
        <v>0</v>
      </c>
      <c r="Q131" s="11">
        <v>0</v>
      </c>
      <c r="R131" s="64">
        <f t="shared" si="11"/>
        <v>30</v>
      </c>
    </row>
    <row r="132" spans="1:18" ht="12.75">
      <c r="A132" s="66" t="s">
        <v>32</v>
      </c>
      <c r="B132" s="66"/>
      <c r="C132" s="66"/>
      <c r="D132" s="66"/>
      <c r="E132" s="11">
        <v>0</v>
      </c>
      <c r="F132" s="11">
        <v>0</v>
      </c>
      <c r="G132" s="11">
        <v>4</v>
      </c>
      <c r="H132" s="11">
        <v>1</v>
      </c>
      <c r="I132" s="11">
        <v>5</v>
      </c>
      <c r="J132" s="11">
        <v>0</v>
      </c>
      <c r="K132" s="11"/>
      <c r="L132" s="11">
        <v>7</v>
      </c>
      <c r="M132" s="11">
        <v>6</v>
      </c>
      <c r="N132" s="10">
        <v>2</v>
      </c>
      <c r="O132" s="11">
        <v>13</v>
      </c>
      <c r="P132" s="11">
        <v>0</v>
      </c>
      <c r="Q132" s="11">
        <v>1</v>
      </c>
      <c r="R132" s="64">
        <f t="shared" si="11"/>
        <v>39</v>
      </c>
    </row>
    <row r="133" spans="1:18" ht="14.25" customHeight="1">
      <c r="A133" s="66" t="s">
        <v>33</v>
      </c>
      <c r="B133" s="66"/>
      <c r="C133" s="66"/>
      <c r="D133" s="66"/>
      <c r="E133" s="11">
        <v>0</v>
      </c>
      <c r="F133" s="11">
        <v>0</v>
      </c>
      <c r="G133" s="11">
        <v>5</v>
      </c>
      <c r="H133" s="11">
        <v>1</v>
      </c>
      <c r="I133" s="11">
        <v>6</v>
      </c>
      <c r="J133" s="11">
        <v>5</v>
      </c>
      <c r="K133" s="11"/>
      <c r="L133" s="11">
        <v>20</v>
      </c>
      <c r="M133" s="11">
        <v>2</v>
      </c>
      <c r="N133" s="10">
        <v>0</v>
      </c>
      <c r="O133" s="11">
        <v>0</v>
      </c>
      <c r="P133" s="11">
        <v>0</v>
      </c>
      <c r="Q133" s="11">
        <v>0</v>
      </c>
      <c r="R133" s="64">
        <f t="shared" si="11"/>
        <v>39</v>
      </c>
    </row>
    <row r="134" spans="1:18" ht="12.75">
      <c r="A134" s="66" t="s">
        <v>34</v>
      </c>
      <c r="B134" s="66"/>
      <c r="C134" s="66"/>
      <c r="D134" s="66"/>
      <c r="E134" s="11">
        <v>0</v>
      </c>
      <c r="F134" s="11">
        <v>1</v>
      </c>
      <c r="G134" s="11">
        <v>8</v>
      </c>
      <c r="H134" s="11">
        <v>1</v>
      </c>
      <c r="I134" s="11">
        <v>0</v>
      </c>
      <c r="J134" s="11">
        <v>2</v>
      </c>
      <c r="K134" s="11"/>
      <c r="L134" s="11">
        <v>6</v>
      </c>
      <c r="M134" s="11">
        <v>1</v>
      </c>
      <c r="N134" s="10">
        <v>3</v>
      </c>
      <c r="O134" s="11">
        <v>26</v>
      </c>
      <c r="P134" s="11">
        <v>6</v>
      </c>
      <c r="Q134" s="11">
        <v>0</v>
      </c>
      <c r="R134" s="64">
        <f t="shared" si="11"/>
        <v>54</v>
      </c>
    </row>
    <row r="135" spans="1:18" ht="12.75">
      <c r="A135" s="66" t="s">
        <v>35</v>
      </c>
      <c r="B135" s="66"/>
      <c r="C135" s="66"/>
      <c r="D135" s="66"/>
      <c r="E135" s="11">
        <v>0</v>
      </c>
      <c r="F135" s="11">
        <v>0</v>
      </c>
      <c r="G135" s="11">
        <v>1</v>
      </c>
      <c r="H135" s="11">
        <v>0</v>
      </c>
      <c r="I135" s="11">
        <v>8</v>
      </c>
      <c r="J135" s="11">
        <v>5</v>
      </c>
      <c r="K135" s="11"/>
      <c r="L135" s="11">
        <v>33</v>
      </c>
      <c r="M135" s="11">
        <v>6</v>
      </c>
      <c r="N135" s="10">
        <v>1</v>
      </c>
      <c r="O135" s="11">
        <v>4</v>
      </c>
      <c r="P135" s="11">
        <v>0</v>
      </c>
      <c r="Q135" s="11">
        <v>0</v>
      </c>
      <c r="R135" s="64">
        <f t="shared" si="11"/>
        <v>58</v>
      </c>
    </row>
    <row r="136" spans="1:18" ht="12.75">
      <c r="A136" s="66" t="s">
        <v>36</v>
      </c>
      <c r="B136" s="66"/>
      <c r="C136" s="66"/>
      <c r="D136" s="66"/>
      <c r="E136" s="11">
        <v>0</v>
      </c>
      <c r="F136" s="11">
        <v>0</v>
      </c>
      <c r="G136" s="11">
        <v>5</v>
      </c>
      <c r="H136" s="11">
        <v>0</v>
      </c>
      <c r="I136" s="11">
        <v>3</v>
      </c>
      <c r="J136" s="11">
        <v>1</v>
      </c>
      <c r="K136" s="11"/>
      <c r="L136" s="11">
        <v>1</v>
      </c>
      <c r="M136" s="11">
        <v>2</v>
      </c>
      <c r="N136" s="10">
        <v>0</v>
      </c>
      <c r="O136" s="11">
        <v>0</v>
      </c>
      <c r="P136" s="11">
        <v>0</v>
      </c>
      <c r="Q136" s="11">
        <v>0</v>
      </c>
      <c r="R136" s="64">
        <f t="shared" si="11"/>
        <v>12</v>
      </c>
    </row>
    <row r="137" spans="1:18" ht="12.75">
      <c r="A137" s="66" t="s">
        <v>37</v>
      </c>
      <c r="B137" s="66"/>
      <c r="C137" s="66"/>
      <c r="D137" s="66"/>
      <c r="E137" s="11">
        <v>0</v>
      </c>
      <c r="F137" s="11">
        <v>0</v>
      </c>
      <c r="G137" s="11">
        <v>3</v>
      </c>
      <c r="H137" s="11">
        <v>1</v>
      </c>
      <c r="I137" s="11">
        <v>0</v>
      </c>
      <c r="J137" s="11">
        <v>0</v>
      </c>
      <c r="K137" s="11"/>
      <c r="L137" s="11">
        <v>0</v>
      </c>
      <c r="M137" s="11">
        <v>1</v>
      </c>
      <c r="N137" s="10">
        <v>0</v>
      </c>
      <c r="O137" s="11">
        <v>0</v>
      </c>
      <c r="P137" s="11">
        <v>0</v>
      </c>
      <c r="Q137" s="11">
        <v>0</v>
      </c>
      <c r="R137" s="64">
        <f t="shared" si="11"/>
        <v>5</v>
      </c>
    </row>
    <row r="138" spans="1:18" ht="12.75">
      <c r="A138" s="66" t="s">
        <v>38</v>
      </c>
      <c r="B138" s="66"/>
      <c r="C138" s="66"/>
      <c r="D138" s="66"/>
      <c r="E138" s="11">
        <v>0</v>
      </c>
      <c r="F138" s="11">
        <v>1</v>
      </c>
      <c r="G138" s="11">
        <v>2</v>
      </c>
      <c r="H138" s="11">
        <v>1</v>
      </c>
      <c r="I138" s="11">
        <v>3</v>
      </c>
      <c r="J138" s="11">
        <v>5</v>
      </c>
      <c r="K138" s="11"/>
      <c r="L138" s="11">
        <v>33</v>
      </c>
      <c r="M138" s="11">
        <v>15</v>
      </c>
      <c r="N138" s="10">
        <v>3</v>
      </c>
      <c r="O138" s="11">
        <v>7</v>
      </c>
      <c r="P138" s="11">
        <v>0</v>
      </c>
      <c r="Q138" s="11">
        <v>0</v>
      </c>
      <c r="R138" s="64">
        <f t="shared" si="11"/>
        <v>70</v>
      </c>
    </row>
    <row r="139" spans="1:18" ht="12.75">
      <c r="A139" s="66" t="s">
        <v>39</v>
      </c>
      <c r="B139" s="66"/>
      <c r="C139" s="66"/>
      <c r="D139" s="66"/>
      <c r="E139" s="11">
        <v>0</v>
      </c>
      <c r="F139" s="11">
        <v>4</v>
      </c>
      <c r="G139" s="11">
        <v>10</v>
      </c>
      <c r="H139" s="11">
        <v>3</v>
      </c>
      <c r="I139" s="11">
        <v>12</v>
      </c>
      <c r="J139" s="11">
        <v>5</v>
      </c>
      <c r="K139" s="11"/>
      <c r="L139" s="11">
        <v>2</v>
      </c>
      <c r="M139" s="11">
        <v>2</v>
      </c>
      <c r="N139" s="10">
        <v>0</v>
      </c>
      <c r="O139" s="11">
        <v>0</v>
      </c>
      <c r="P139" s="11">
        <v>0</v>
      </c>
      <c r="Q139" s="11">
        <v>0</v>
      </c>
      <c r="R139" s="64">
        <f t="shared" si="11"/>
        <v>38</v>
      </c>
    </row>
    <row r="140" spans="1:18" ht="12.75">
      <c r="A140" s="66" t="s">
        <v>40</v>
      </c>
      <c r="B140" s="66"/>
      <c r="C140" s="66"/>
      <c r="D140" s="66"/>
      <c r="E140" s="11">
        <v>0</v>
      </c>
      <c r="F140" s="11">
        <v>3</v>
      </c>
      <c r="G140" s="11">
        <v>16</v>
      </c>
      <c r="H140" s="11">
        <v>3</v>
      </c>
      <c r="I140" s="11">
        <v>11</v>
      </c>
      <c r="J140" s="11">
        <v>1</v>
      </c>
      <c r="K140" s="11"/>
      <c r="L140" s="11">
        <v>11</v>
      </c>
      <c r="M140" s="11">
        <v>4</v>
      </c>
      <c r="N140" s="10">
        <v>0</v>
      </c>
      <c r="O140" s="11">
        <v>0</v>
      </c>
      <c r="P140" s="11">
        <v>1</v>
      </c>
      <c r="Q140" s="11">
        <v>0</v>
      </c>
      <c r="R140" s="64">
        <f t="shared" si="11"/>
        <v>50</v>
      </c>
    </row>
    <row r="141" spans="1:18" ht="12.75">
      <c r="A141" s="66" t="s">
        <v>41</v>
      </c>
      <c r="B141" s="66"/>
      <c r="C141" s="66"/>
      <c r="D141" s="66"/>
      <c r="E141" s="11">
        <v>0</v>
      </c>
      <c r="F141" s="11">
        <v>1</v>
      </c>
      <c r="G141" s="11">
        <v>5</v>
      </c>
      <c r="H141" s="11">
        <v>5</v>
      </c>
      <c r="I141" s="11">
        <v>22</v>
      </c>
      <c r="J141" s="11">
        <v>2</v>
      </c>
      <c r="K141" s="11"/>
      <c r="L141" s="11">
        <v>6</v>
      </c>
      <c r="M141" s="11">
        <v>5</v>
      </c>
      <c r="N141" s="10">
        <v>0</v>
      </c>
      <c r="O141" s="11">
        <v>0</v>
      </c>
      <c r="P141" s="11">
        <v>2</v>
      </c>
      <c r="Q141" s="11">
        <v>1</v>
      </c>
      <c r="R141" s="64">
        <f t="shared" si="11"/>
        <v>49</v>
      </c>
    </row>
    <row r="142" spans="1:18" ht="12.75">
      <c r="A142" s="66" t="s">
        <v>42</v>
      </c>
      <c r="B142" s="66"/>
      <c r="C142" s="66"/>
      <c r="D142" s="66"/>
      <c r="E142" s="11">
        <v>0</v>
      </c>
      <c r="F142" s="11">
        <v>1</v>
      </c>
      <c r="G142" s="11">
        <v>4</v>
      </c>
      <c r="H142" s="11">
        <v>2</v>
      </c>
      <c r="I142" s="11">
        <v>7</v>
      </c>
      <c r="J142" s="11">
        <v>1</v>
      </c>
      <c r="K142" s="11"/>
      <c r="L142" s="11">
        <v>1</v>
      </c>
      <c r="M142" s="11">
        <v>0</v>
      </c>
      <c r="N142" s="10">
        <v>0</v>
      </c>
      <c r="O142" s="11">
        <v>0</v>
      </c>
      <c r="P142" s="11">
        <v>3</v>
      </c>
      <c r="Q142" s="11">
        <v>0</v>
      </c>
      <c r="R142" s="67">
        <f t="shared" si="11"/>
        <v>19</v>
      </c>
    </row>
    <row r="143" spans="1:18" ht="12.75">
      <c r="A143" s="66" t="s">
        <v>43</v>
      </c>
      <c r="B143" s="66"/>
      <c r="C143" s="66"/>
      <c r="D143" s="66"/>
      <c r="E143" s="11">
        <v>0</v>
      </c>
      <c r="F143" s="11">
        <v>0</v>
      </c>
      <c r="G143" s="11">
        <v>2</v>
      </c>
      <c r="H143" s="11">
        <v>0</v>
      </c>
      <c r="I143" s="11">
        <v>7</v>
      </c>
      <c r="J143" s="11">
        <v>0</v>
      </c>
      <c r="K143" s="11"/>
      <c r="L143" s="11">
        <v>23</v>
      </c>
      <c r="M143" s="11">
        <v>0</v>
      </c>
      <c r="N143" s="10">
        <v>0</v>
      </c>
      <c r="O143" s="11">
        <v>0</v>
      </c>
      <c r="P143" s="11">
        <v>1</v>
      </c>
      <c r="Q143" s="11">
        <v>0</v>
      </c>
      <c r="R143" s="67">
        <f t="shared" si="11"/>
        <v>33</v>
      </c>
    </row>
    <row r="144" spans="1:18" ht="12.75">
      <c r="A144" s="66" t="s">
        <v>47</v>
      </c>
      <c r="B144" s="66"/>
      <c r="C144" s="66"/>
      <c r="D144" s="66"/>
      <c r="E144" s="11">
        <v>0</v>
      </c>
      <c r="F144" s="11">
        <v>0</v>
      </c>
      <c r="G144" s="11">
        <v>2</v>
      </c>
      <c r="H144" s="11">
        <v>0</v>
      </c>
      <c r="I144" s="11">
        <v>6</v>
      </c>
      <c r="J144" s="11">
        <v>4</v>
      </c>
      <c r="K144" s="11"/>
      <c r="L144" s="11">
        <v>6</v>
      </c>
      <c r="M144" s="11">
        <v>7</v>
      </c>
      <c r="N144" s="11">
        <v>1</v>
      </c>
      <c r="O144" s="11">
        <v>9</v>
      </c>
      <c r="P144" s="11">
        <v>1</v>
      </c>
      <c r="Q144" s="11">
        <v>1</v>
      </c>
      <c r="R144" s="67">
        <f aca="true" t="shared" si="12" ref="R144:R152">SUM(E144:Q144)</f>
        <v>37</v>
      </c>
    </row>
    <row r="145" spans="1:18" ht="12.75">
      <c r="A145" s="66" t="s">
        <v>48</v>
      </c>
      <c r="B145" s="66"/>
      <c r="C145" s="66"/>
      <c r="D145" s="66"/>
      <c r="E145" s="11">
        <v>0</v>
      </c>
      <c r="F145" s="11">
        <v>0</v>
      </c>
      <c r="G145" s="11">
        <v>7</v>
      </c>
      <c r="H145" s="11">
        <v>3</v>
      </c>
      <c r="I145" s="11">
        <v>5</v>
      </c>
      <c r="J145" s="11">
        <v>12</v>
      </c>
      <c r="K145" s="11"/>
      <c r="L145" s="11">
        <v>25</v>
      </c>
      <c r="M145" s="11">
        <v>7</v>
      </c>
      <c r="N145" s="11">
        <v>2</v>
      </c>
      <c r="O145" s="11">
        <v>0</v>
      </c>
      <c r="P145" s="11">
        <v>1</v>
      </c>
      <c r="Q145" s="11">
        <v>0</v>
      </c>
      <c r="R145" s="67">
        <f t="shared" si="12"/>
        <v>62</v>
      </c>
    </row>
    <row r="146" spans="1:18" ht="12.75">
      <c r="A146" s="66" t="s">
        <v>63</v>
      </c>
      <c r="B146" s="66"/>
      <c r="C146" s="66"/>
      <c r="D146" s="66"/>
      <c r="E146" s="11">
        <v>0</v>
      </c>
      <c r="F146" s="11">
        <v>1</v>
      </c>
      <c r="G146" s="11">
        <v>13</v>
      </c>
      <c r="H146" s="11">
        <v>13</v>
      </c>
      <c r="I146" s="11">
        <v>15</v>
      </c>
      <c r="J146" s="11">
        <v>12</v>
      </c>
      <c r="K146" s="11"/>
      <c r="L146" s="11">
        <v>11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67">
        <f t="shared" si="12"/>
        <v>65</v>
      </c>
    </row>
    <row r="147" spans="1:18" ht="12.75">
      <c r="A147" s="68" t="s">
        <v>73</v>
      </c>
      <c r="B147" s="68"/>
      <c r="C147" s="68"/>
      <c r="D147" s="68"/>
      <c r="E147" s="29">
        <v>0</v>
      </c>
      <c r="F147" s="29">
        <v>0</v>
      </c>
      <c r="G147" s="29">
        <v>10</v>
      </c>
      <c r="H147" s="29">
        <v>13</v>
      </c>
      <c r="I147" s="29">
        <v>8</v>
      </c>
      <c r="J147" s="29">
        <v>6</v>
      </c>
      <c r="K147" s="29"/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69">
        <f t="shared" si="12"/>
        <v>37</v>
      </c>
    </row>
    <row r="148" spans="1:18" ht="12.75">
      <c r="A148" s="70" t="s">
        <v>76</v>
      </c>
      <c r="B148" s="70"/>
      <c r="C148" s="70"/>
      <c r="D148" s="70"/>
      <c r="E148" s="10">
        <v>0</v>
      </c>
      <c r="F148" s="10">
        <v>2</v>
      </c>
      <c r="G148" s="10">
        <v>2</v>
      </c>
      <c r="H148" s="10">
        <v>1</v>
      </c>
      <c r="I148" s="10">
        <v>7</v>
      </c>
      <c r="J148" s="10">
        <v>5</v>
      </c>
      <c r="K148" s="10"/>
      <c r="L148" s="10">
        <v>9</v>
      </c>
      <c r="M148" s="10">
        <v>13</v>
      </c>
      <c r="N148" s="10">
        <v>0</v>
      </c>
      <c r="O148" s="10">
        <v>0</v>
      </c>
      <c r="P148" s="10">
        <v>0</v>
      </c>
      <c r="Q148" s="10">
        <v>1</v>
      </c>
      <c r="R148" s="71">
        <f t="shared" si="12"/>
        <v>40</v>
      </c>
    </row>
    <row r="149" spans="1:18" ht="12.75">
      <c r="A149" s="70" t="s">
        <v>77</v>
      </c>
      <c r="B149" s="70"/>
      <c r="C149" s="70"/>
      <c r="D149" s="70"/>
      <c r="E149" s="10">
        <v>0</v>
      </c>
      <c r="F149" s="10">
        <v>0</v>
      </c>
      <c r="G149" s="10">
        <v>1</v>
      </c>
      <c r="H149" s="10">
        <v>0</v>
      </c>
      <c r="I149" s="10">
        <v>4</v>
      </c>
      <c r="J149" s="10">
        <v>3</v>
      </c>
      <c r="K149" s="10"/>
      <c r="L149" s="10">
        <v>1</v>
      </c>
      <c r="M149" s="10">
        <v>1</v>
      </c>
      <c r="N149" s="10">
        <v>0</v>
      </c>
      <c r="O149" s="10">
        <v>0</v>
      </c>
      <c r="P149" s="10">
        <v>1</v>
      </c>
      <c r="Q149" s="10">
        <v>1</v>
      </c>
      <c r="R149" s="11">
        <f t="shared" si="12"/>
        <v>12</v>
      </c>
    </row>
    <row r="150" spans="1:18" ht="12.75">
      <c r="A150" s="68" t="s">
        <v>87</v>
      </c>
      <c r="B150" s="68"/>
      <c r="C150" s="68"/>
      <c r="D150" s="68"/>
      <c r="E150" s="151">
        <v>0</v>
      </c>
      <c r="F150" s="152">
        <v>1</v>
      </c>
      <c r="G150" s="152">
        <v>4</v>
      </c>
      <c r="H150" s="152">
        <v>11</v>
      </c>
      <c r="I150" s="152">
        <v>10</v>
      </c>
      <c r="J150" s="152">
        <v>12</v>
      </c>
      <c r="K150" s="152"/>
      <c r="L150" s="152">
        <v>16</v>
      </c>
      <c r="M150" s="152">
        <v>11</v>
      </c>
      <c r="N150" s="153">
        <v>0</v>
      </c>
      <c r="O150" s="152">
        <v>4</v>
      </c>
      <c r="P150" s="152">
        <v>2</v>
      </c>
      <c r="Q150" s="153">
        <v>0</v>
      </c>
      <c r="R150" s="154">
        <f t="shared" si="12"/>
        <v>71</v>
      </c>
    </row>
    <row r="151" spans="1:18" ht="12.75">
      <c r="A151" s="149" t="s">
        <v>89</v>
      </c>
      <c r="B151" s="149"/>
      <c r="C151" s="149"/>
      <c r="D151" s="149"/>
      <c r="E151" s="151">
        <v>0</v>
      </c>
      <c r="F151" s="152">
        <v>0</v>
      </c>
      <c r="G151" s="152">
        <v>3</v>
      </c>
      <c r="H151" s="152">
        <v>4</v>
      </c>
      <c r="I151" s="152">
        <v>11</v>
      </c>
      <c r="J151" s="152">
        <v>9</v>
      </c>
      <c r="K151" s="152"/>
      <c r="L151" s="152">
        <v>36</v>
      </c>
      <c r="M151" s="152">
        <v>42</v>
      </c>
      <c r="N151" s="153">
        <v>0</v>
      </c>
      <c r="O151" s="152">
        <v>6</v>
      </c>
      <c r="P151" s="152">
        <v>0</v>
      </c>
      <c r="Q151" s="153">
        <v>0</v>
      </c>
      <c r="R151" s="154">
        <f t="shared" si="12"/>
        <v>111</v>
      </c>
    </row>
    <row r="152" spans="1:25" ht="12.75">
      <c r="A152" s="149" t="s">
        <v>91</v>
      </c>
      <c r="B152" s="149"/>
      <c r="C152" s="149"/>
      <c r="D152" s="149"/>
      <c r="E152" s="151">
        <v>0</v>
      </c>
      <c r="F152" s="152">
        <v>0</v>
      </c>
      <c r="G152" s="152">
        <v>5</v>
      </c>
      <c r="H152" s="152">
        <v>5</v>
      </c>
      <c r="I152" s="152">
        <v>4</v>
      </c>
      <c r="J152" s="152">
        <v>2</v>
      </c>
      <c r="K152" s="152"/>
      <c r="L152" s="152">
        <v>5</v>
      </c>
      <c r="M152" s="152">
        <v>9</v>
      </c>
      <c r="N152" s="153">
        <v>1</v>
      </c>
      <c r="O152" s="152">
        <v>2</v>
      </c>
      <c r="P152" s="152">
        <v>3</v>
      </c>
      <c r="Q152" s="153">
        <v>0</v>
      </c>
      <c r="R152" s="154">
        <f t="shared" si="12"/>
        <v>36</v>
      </c>
      <c r="T152" s="31"/>
      <c r="U152" s="28"/>
      <c r="V152" s="28"/>
      <c r="W152" s="32"/>
      <c r="X152" s="33"/>
      <c r="Y152" s="33"/>
    </row>
    <row r="153" spans="1:25" ht="12.75">
      <c r="A153" s="149" t="s">
        <v>93</v>
      </c>
      <c r="B153" s="149"/>
      <c r="C153" s="149"/>
      <c r="D153" s="149"/>
      <c r="E153" s="241"/>
      <c r="F153" s="242">
        <v>1</v>
      </c>
      <c r="G153" s="242">
        <v>29</v>
      </c>
      <c r="H153" s="242">
        <v>34</v>
      </c>
      <c r="I153" s="242">
        <v>24</v>
      </c>
      <c r="J153" s="242">
        <v>21</v>
      </c>
      <c r="K153" s="242"/>
      <c r="L153" s="242">
        <v>29</v>
      </c>
      <c r="M153" s="242">
        <v>9</v>
      </c>
      <c r="N153" s="243"/>
      <c r="O153" s="242"/>
      <c r="P153" s="242"/>
      <c r="Q153" s="243"/>
      <c r="R153" s="154">
        <f>SUM(B153:Q153)</f>
        <v>147</v>
      </c>
      <c r="T153" s="31"/>
      <c r="U153" s="28"/>
      <c r="V153" s="28"/>
      <c r="W153" s="32"/>
      <c r="X153" s="33"/>
      <c r="Y153" s="33"/>
    </row>
    <row r="154" spans="1:25" ht="12.75">
      <c r="A154" s="149" t="s">
        <v>99</v>
      </c>
      <c r="B154" s="240"/>
      <c r="C154" s="240"/>
      <c r="D154" s="240"/>
      <c r="E154" s="240"/>
      <c r="F154" s="271">
        <v>1</v>
      </c>
      <c r="G154" s="271">
        <v>4</v>
      </c>
      <c r="H154" s="271">
        <v>4</v>
      </c>
      <c r="I154" s="271">
        <v>2</v>
      </c>
      <c r="J154" s="271">
        <v>2</v>
      </c>
      <c r="K154" s="271"/>
      <c r="L154" s="271">
        <v>4</v>
      </c>
      <c r="M154" s="271">
        <v>11</v>
      </c>
      <c r="N154" s="271">
        <v>1</v>
      </c>
      <c r="O154" s="271">
        <v>1</v>
      </c>
      <c r="P154" s="240"/>
      <c r="Q154" s="240"/>
      <c r="R154" s="271">
        <v>30</v>
      </c>
      <c r="T154" s="31"/>
      <c r="U154" s="28"/>
      <c r="V154" s="28"/>
      <c r="W154" s="32"/>
      <c r="X154" s="33"/>
      <c r="Y154" s="33"/>
    </row>
    <row r="155" spans="1:25" ht="12.75">
      <c r="A155" s="101" t="s">
        <v>103</v>
      </c>
      <c r="B155" s="212"/>
      <c r="C155" s="212"/>
      <c r="D155" s="212"/>
      <c r="E155" s="246">
        <v>0</v>
      </c>
      <c r="F155" s="246">
        <v>0</v>
      </c>
      <c r="G155" s="246">
        <v>4</v>
      </c>
      <c r="H155" s="246">
        <v>3</v>
      </c>
      <c r="I155" s="246">
        <v>5</v>
      </c>
      <c r="J155" s="246">
        <v>8</v>
      </c>
      <c r="K155" s="246">
        <v>4</v>
      </c>
      <c r="L155" s="246">
        <v>4</v>
      </c>
      <c r="M155" s="246">
        <v>24</v>
      </c>
      <c r="N155" s="246">
        <v>0</v>
      </c>
      <c r="O155" s="246">
        <v>1</v>
      </c>
      <c r="P155" s="212">
        <v>3</v>
      </c>
      <c r="Q155" s="212">
        <v>0</v>
      </c>
      <c r="R155" s="246">
        <v>56</v>
      </c>
      <c r="T155" s="31"/>
      <c r="U155" s="28"/>
      <c r="V155" s="28"/>
      <c r="W155" s="32"/>
      <c r="X155" s="33"/>
      <c r="Y155" s="33"/>
    </row>
    <row r="156" spans="1:25" ht="30">
      <c r="A156" s="72" t="s">
        <v>111</v>
      </c>
      <c r="B156" s="62">
        <f>SUM(B121:B155)</f>
        <v>0</v>
      </c>
      <c r="C156" s="62">
        <f aca="true" t="shared" si="13" ref="C156:R156">SUM(C121:C155)</f>
        <v>0</v>
      </c>
      <c r="D156" s="62">
        <f t="shared" si="13"/>
        <v>0</v>
      </c>
      <c r="E156" s="62">
        <f t="shared" si="13"/>
        <v>0</v>
      </c>
      <c r="F156" s="62">
        <f t="shared" si="13"/>
        <v>27</v>
      </c>
      <c r="G156" s="62">
        <f t="shared" si="13"/>
        <v>263</v>
      </c>
      <c r="H156" s="62">
        <f t="shared" si="13"/>
        <v>167</v>
      </c>
      <c r="I156" s="62">
        <f t="shared" si="13"/>
        <v>263</v>
      </c>
      <c r="J156" s="62">
        <f t="shared" si="13"/>
        <v>179</v>
      </c>
      <c r="K156" s="62">
        <f t="shared" si="13"/>
        <v>4</v>
      </c>
      <c r="L156" s="62">
        <f t="shared" si="13"/>
        <v>387</v>
      </c>
      <c r="M156" s="62">
        <f t="shared" si="13"/>
        <v>252</v>
      </c>
      <c r="N156" s="62">
        <f t="shared" si="13"/>
        <v>26</v>
      </c>
      <c r="O156" s="62">
        <f>SUM(O121:O155)</f>
        <v>86</v>
      </c>
      <c r="P156" s="62">
        <f t="shared" si="13"/>
        <v>36</v>
      </c>
      <c r="Q156" s="62">
        <f t="shared" si="13"/>
        <v>19</v>
      </c>
      <c r="R156" s="62">
        <f t="shared" si="13"/>
        <v>1709</v>
      </c>
      <c r="T156" s="31"/>
      <c r="U156" s="28"/>
      <c r="V156" s="28"/>
      <c r="W156" s="32"/>
      <c r="X156" s="33"/>
      <c r="Y156" s="33"/>
    </row>
    <row r="157" spans="1:21" ht="30">
      <c r="A157" s="56" t="s">
        <v>112</v>
      </c>
      <c r="B157" s="57">
        <v>0</v>
      </c>
      <c r="C157" s="57">
        <v>0</v>
      </c>
      <c r="D157" s="57">
        <v>0</v>
      </c>
      <c r="E157" s="57">
        <f>AVERAGE(E121:E155)</f>
        <v>0</v>
      </c>
      <c r="F157" s="57">
        <f>AVERAGE(F121:F155)</f>
        <v>0.7714285714285715</v>
      </c>
      <c r="G157" s="57">
        <f>AVERAGE(G121:G155)</f>
        <v>7.514285714285714</v>
      </c>
      <c r="H157" s="57">
        <f aca="true" t="shared" si="14" ref="H157:R157">AVERAGE(H121:H155)</f>
        <v>4.771428571428571</v>
      </c>
      <c r="I157" s="57">
        <f t="shared" si="14"/>
        <v>7.514285714285714</v>
      </c>
      <c r="J157" s="57">
        <f t="shared" si="14"/>
        <v>5.114285714285714</v>
      </c>
      <c r="K157" s="57">
        <f t="shared" si="14"/>
        <v>4</v>
      </c>
      <c r="L157" s="57">
        <f t="shared" si="14"/>
        <v>11.057142857142857</v>
      </c>
      <c r="M157" s="57">
        <f t="shared" si="14"/>
        <v>7.2</v>
      </c>
      <c r="N157" s="57">
        <f t="shared" si="14"/>
        <v>0.7647058823529411</v>
      </c>
      <c r="O157" s="57">
        <f t="shared" si="14"/>
        <v>2.5294117647058822</v>
      </c>
      <c r="P157" s="57">
        <f t="shared" si="14"/>
        <v>1.0909090909090908</v>
      </c>
      <c r="Q157" s="57">
        <f t="shared" si="14"/>
        <v>0.5757575757575758</v>
      </c>
      <c r="R157" s="57">
        <f t="shared" si="14"/>
        <v>48.82857142857143</v>
      </c>
      <c r="U157" s="1"/>
    </row>
    <row r="158" spans="1:18" ht="15">
      <c r="A158" s="58" t="s">
        <v>44</v>
      </c>
      <c r="B158" s="127">
        <f aca="true" t="shared" si="15" ref="B158:R158">(B156/$R$156)*100</f>
        <v>0</v>
      </c>
      <c r="C158" s="127">
        <f t="shared" si="15"/>
        <v>0</v>
      </c>
      <c r="D158" s="127">
        <f t="shared" si="15"/>
        <v>0</v>
      </c>
      <c r="E158" s="127">
        <f t="shared" si="15"/>
        <v>0</v>
      </c>
      <c r="F158" s="127">
        <f>(F156/$R$156)*100</f>
        <v>1.579871269748391</v>
      </c>
      <c r="G158" s="127">
        <f t="shared" si="15"/>
        <v>15.389116442363957</v>
      </c>
      <c r="H158" s="127">
        <f t="shared" si="15"/>
        <v>9.771796372147454</v>
      </c>
      <c r="I158" s="127">
        <f t="shared" si="15"/>
        <v>15.389116442363957</v>
      </c>
      <c r="J158" s="127">
        <f>(J156/$R$156)*100</f>
        <v>10.473961380924516</v>
      </c>
      <c r="K158" s="127">
        <f t="shared" si="15"/>
        <v>0.23405500292568754</v>
      </c>
      <c r="L158" s="127">
        <f t="shared" si="15"/>
        <v>22.64482153306027</v>
      </c>
      <c r="M158" s="127">
        <f t="shared" si="15"/>
        <v>14.745465184318315</v>
      </c>
      <c r="N158" s="127">
        <f t="shared" si="15"/>
        <v>1.5213575190169688</v>
      </c>
      <c r="O158" s="127">
        <f t="shared" si="15"/>
        <v>5.032182562902282</v>
      </c>
      <c r="P158" s="127">
        <f t="shared" si="15"/>
        <v>2.1064950263311877</v>
      </c>
      <c r="Q158" s="127">
        <f t="shared" si="15"/>
        <v>1.1117612638970158</v>
      </c>
      <c r="R158" s="127">
        <f t="shared" si="15"/>
        <v>100</v>
      </c>
    </row>
    <row r="159" spans="5:18" ht="12.7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45">
      <c r="A160" s="54" t="s">
        <v>120</v>
      </c>
      <c r="B160" s="55">
        <f>SUM(B150:B154)</f>
        <v>0</v>
      </c>
      <c r="C160" s="55">
        <f>SUM(C150:C154)</f>
        <v>0</v>
      </c>
      <c r="D160" s="55">
        <f>SUM(D150:D154)</f>
        <v>0</v>
      </c>
      <c r="E160" s="55">
        <f>AVERAGE(E150:E154)</f>
        <v>0</v>
      </c>
      <c r="F160" s="55">
        <f aca="true" t="shared" si="16" ref="F160:R160">AVERAGE(F150:F154)</f>
        <v>0.6</v>
      </c>
      <c r="G160" s="55">
        <f t="shared" si="16"/>
        <v>9</v>
      </c>
      <c r="H160" s="55">
        <f t="shared" si="16"/>
        <v>11.6</v>
      </c>
      <c r="I160" s="55">
        <f t="shared" si="16"/>
        <v>10.2</v>
      </c>
      <c r="J160" s="55">
        <f t="shared" si="16"/>
        <v>9.2</v>
      </c>
      <c r="K160" s="55">
        <v>0</v>
      </c>
      <c r="L160" s="55">
        <f t="shared" si="16"/>
        <v>18</v>
      </c>
      <c r="M160" s="55">
        <f t="shared" si="16"/>
        <v>16.4</v>
      </c>
      <c r="N160" s="55">
        <f t="shared" si="16"/>
        <v>0.5</v>
      </c>
      <c r="O160" s="55">
        <f t="shared" si="16"/>
        <v>3.25</v>
      </c>
      <c r="P160" s="55">
        <f t="shared" si="16"/>
        <v>1.6666666666666667</v>
      </c>
      <c r="Q160" s="55">
        <f t="shared" si="16"/>
        <v>0</v>
      </c>
      <c r="R160" s="55">
        <f t="shared" si="16"/>
        <v>79</v>
      </c>
    </row>
    <row r="161" spans="1:21" ht="45">
      <c r="A161" s="56" t="s">
        <v>116</v>
      </c>
      <c r="B161" s="57">
        <v>0</v>
      </c>
      <c r="C161" s="57">
        <v>0</v>
      </c>
      <c r="D161" s="57">
        <v>0</v>
      </c>
      <c r="E161" s="57">
        <f>AVERAGE(E145:E154)</f>
        <v>0</v>
      </c>
      <c r="F161" s="57">
        <f>AVERAGE(F145:F154)</f>
        <v>0.6</v>
      </c>
      <c r="G161" s="57">
        <f>AVERAGE(G145:G154)</f>
        <v>7.8</v>
      </c>
      <c r="H161" s="57">
        <f>AVERAGE(H145:H154)</f>
        <v>8.8</v>
      </c>
      <c r="I161" s="57">
        <f aca="true" t="shared" si="17" ref="H161:Q161">AVERAGE(I145:I154)</f>
        <v>9</v>
      </c>
      <c r="J161" s="57">
        <f>AVERAGE(J145:J154)</f>
        <v>8.4</v>
      </c>
      <c r="K161" s="57">
        <v>0</v>
      </c>
      <c r="L161" s="57">
        <f t="shared" si="17"/>
        <v>13.6</v>
      </c>
      <c r="M161" s="57">
        <f>AVERAGE(M145:M154)</f>
        <v>10.3</v>
      </c>
      <c r="N161" s="57">
        <f t="shared" si="17"/>
        <v>0.4444444444444444</v>
      </c>
      <c r="O161" s="57">
        <f t="shared" si="17"/>
        <v>1.4444444444444444</v>
      </c>
      <c r="P161" s="57">
        <f t="shared" si="17"/>
        <v>0.875</v>
      </c>
      <c r="Q161" s="57">
        <f t="shared" si="17"/>
        <v>0.25</v>
      </c>
      <c r="R161" s="57">
        <f>AVERAGE(R145:R154)</f>
        <v>61.1</v>
      </c>
      <c r="S161" s="8"/>
      <c r="T161" s="8"/>
      <c r="U161" s="8"/>
    </row>
    <row r="162" spans="1:21" ht="15">
      <c r="A162" s="58" t="s">
        <v>44</v>
      </c>
      <c r="B162" s="127">
        <f aca="true" t="shared" si="18" ref="B162:R162">(B160/$R$160)*100</f>
        <v>0</v>
      </c>
      <c r="C162" s="127">
        <f t="shared" si="18"/>
        <v>0</v>
      </c>
      <c r="D162" s="127">
        <f t="shared" si="18"/>
        <v>0</v>
      </c>
      <c r="E162" s="127">
        <f t="shared" si="18"/>
        <v>0</v>
      </c>
      <c r="F162" s="127">
        <f t="shared" si="18"/>
        <v>0.7594936708860759</v>
      </c>
      <c r="G162" s="127">
        <f t="shared" si="18"/>
        <v>11.39240506329114</v>
      </c>
      <c r="H162" s="127">
        <f t="shared" si="18"/>
        <v>14.683544303797468</v>
      </c>
      <c r="I162" s="127">
        <f t="shared" si="18"/>
        <v>12.91139240506329</v>
      </c>
      <c r="J162" s="127">
        <f t="shared" si="18"/>
        <v>11.645569620253164</v>
      </c>
      <c r="K162" s="127">
        <f t="shared" si="18"/>
        <v>0</v>
      </c>
      <c r="L162" s="127">
        <f t="shared" si="18"/>
        <v>22.78481012658228</v>
      </c>
      <c r="M162" s="127">
        <f t="shared" si="18"/>
        <v>20.759493670886073</v>
      </c>
      <c r="N162" s="127">
        <f t="shared" si="18"/>
        <v>0.6329113924050633</v>
      </c>
      <c r="O162" s="127">
        <f t="shared" si="18"/>
        <v>4.113924050632911</v>
      </c>
      <c r="P162" s="127">
        <f t="shared" si="18"/>
        <v>2.1097046413502114</v>
      </c>
      <c r="Q162" s="127">
        <f t="shared" si="18"/>
        <v>0</v>
      </c>
      <c r="R162" s="127">
        <f t="shared" si="18"/>
        <v>100</v>
      </c>
      <c r="S162" s="7"/>
      <c r="T162" s="8"/>
      <c r="U162" s="8"/>
    </row>
    <row r="163" spans="1:4" ht="12.75">
      <c r="A163" s="341" t="s">
        <v>123</v>
      </c>
      <c r="B163" s="3"/>
      <c r="C163" s="3"/>
      <c r="D163" s="3"/>
    </row>
    <row r="165" spans="6:18" ht="15"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</row>
    <row r="166" spans="6:25" ht="15">
      <c r="F166" s="247"/>
      <c r="G166" s="247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Y166" s="26"/>
    </row>
    <row r="167" spans="6:32" ht="15">
      <c r="F167" s="247"/>
      <c r="G167" s="247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U167" s="298" t="s">
        <v>74</v>
      </c>
      <c r="V167" s="298"/>
      <c r="W167" s="298"/>
      <c r="X167" s="298"/>
      <c r="Y167" s="298"/>
      <c r="AB167" s="298" t="s">
        <v>74</v>
      </c>
      <c r="AC167" s="298"/>
      <c r="AD167" s="298"/>
      <c r="AE167" s="298"/>
      <c r="AF167" s="298"/>
    </row>
    <row r="168" spans="6:32" ht="30">
      <c r="F168" s="247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  <c r="U168" s="209" t="s">
        <v>68</v>
      </c>
      <c r="V168" s="209" t="s">
        <v>117</v>
      </c>
      <c r="W168" s="209" t="s">
        <v>109</v>
      </c>
      <c r="X168" s="209" t="s">
        <v>70</v>
      </c>
      <c r="Y168" s="209" t="s">
        <v>71</v>
      </c>
      <c r="AB168" s="209" t="s">
        <v>68</v>
      </c>
      <c r="AC168" s="209" t="s">
        <v>118</v>
      </c>
      <c r="AD168" s="209" t="s">
        <v>109</v>
      </c>
      <c r="AE168" s="209" t="s">
        <v>70</v>
      </c>
      <c r="AF168" s="209" t="s">
        <v>71</v>
      </c>
    </row>
    <row r="169" spans="6:32" ht="15">
      <c r="F169" s="247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  <c r="U169" s="208" t="s">
        <v>94</v>
      </c>
      <c r="V169" s="206">
        <f>+B160</f>
        <v>0</v>
      </c>
      <c r="W169" s="206">
        <v>0</v>
      </c>
      <c r="X169" s="210">
        <f aca="true" t="shared" si="19" ref="X169:X184">+W169-V169</f>
        <v>0</v>
      </c>
      <c r="Y169" s="145">
        <f aca="true" t="shared" si="20" ref="Y169:Y184">IF(W169&gt;0,(W169-V169)*100/V169,0)</f>
        <v>0</v>
      </c>
      <c r="AB169" s="208" t="s">
        <v>94</v>
      </c>
      <c r="AC169" s="206">
        <f>+B161</f>
        <v>0</v>
      </c>
      <c r="AD169" s="206">
        <f>+W169</f>
        <v>0</v>
      </c>
      <c r="AE169" s="210">
        <f>+AD169-AC169</f>
        <v>0</v>
      </c>
      <c r="AF169" s="211">
        <f>IF(AD169&gt;0,(AD169-AC169)*100/AC169,0)</f>
        <v>0</v>
      </c>
    </row>
    <row r="170" spans="6:32" ht="15">
      <c r="F170" s="247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  <c r="U170" s="110" t="s">
        <v>95</v>
      </c>
      <c r="V170" s="206">
        <f>+C160</f>
        <v>0</v>
      </c>
      <c r="W170" s="206">
        <v>0</v>
      </c>
      <c r="X170" s="210">
        <f t="shared" si="19"/>
        <v>0</v>
      </c>
      <c r="Y170" s="145">
        <f t="shared" si="20"/>
        <v>0</v>
      </c>
      <c r="AB170" s="110" t="s">
        <v>95</v>
      </c>
      <c r="AC170" s="206">
        <f>+C161</f>
        <v>0</v>
      </c>
      <c r="AD170" s="206">
        <f>+W170</f>
        <v>0</v>
      </c>
      <c r="AE170" s="210">
        <f aca="true" t="shared" si="21" ref="AE170:AE184">+AD170-AC170</f>
        <v>0</v>
      </c>
      <c r="AF170" s="211">
        <f aca="true" t="shared" si="22" ref="AF170:AF184">IF(AD170&gt;0,(AD170-AC170)*100/AC170,0)</f>
        <v>0</v>
      </c>
    </row>
    <row r="171" spans="6:32" ht="15"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U171" s="110" t="s">
        <v>96</v>
      </c>
      <c r="V171" s="206">
        <f>+D160</f>
        <v>0</v>
      </c>
      <c r="W171" s="206">
        <v>0</v>
      </c>
      <c r="X171" s="210">
        <f t="shared" si="19"/>
        <v>0</v>
      </c>
      <c r="Y171" s="145">
        <f t="shared" si="20"/>
        <v>0</v>
      </c>
      <c r="Z171" s="183"/>
      <c r="AB171" s="110" t="s">
        <v>96</v>
      </c>
      <c r="AC171" s="206">
        <f>+D161</f>
        <v>0</v>
      </c>
      <c r="AD171" s="206">
        <f>+W171</f>
        <v>0</v>
      </c>
      <c r="AE171" s="210">
        <f t="shared" si="21"/>
        <v>0</v>
      </c>
      <c r="AF171" s="211">
        <f t="shared" si="22"/>
        <v>0</v>
      </c>
    </row>
    <row r="172" spans="6:32" ht="15">
      <c r="F172" s="247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  <c r="U172" s="205" t="s">
        <v>2</v>
      </c>
      <c r="V172" s="206">
        <f>+E160</f>
        <v>0</v>
      </c>
      <c r="W172" s="206">
        <v>0</v>
      </c>
      <c r="X172" s="210">
        <f t="shared" si="19"/>
        <v>0</v>
      </c>
      <c r="Y172" s="145">
        <f t="shared" si="20"/>
        <v>0</v>
      </c>
      <c r="Z172" s="183"/>
      <c r="AB172" s="205" t="s">
        <v>2</v>
      </c>
      <c r="AC172" s="206">
        <f>+E161</f>
        <v>0</v>
      </c>
      <c r="AD172" s="206">
        <f>+W172</f>
        <v>0</v>
      </c>
      <c r="AE172" s="210">
        <f t="shared" si="21"/>
        <v>0</v>
      </c>
      <c r="AF172" s="211">
        <f t="shared" si="22"/>
        <v>0</v>
      </c>
    </row>
    <row r="173" spans="6:32" ht="15">
      <c r="F173" s="247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  <c r="U173" s="77" t="s">
        <v>3</v>
      </c>
      <c r="V173" s="38">
        <f>+F160</f>
        <v>0.6</v>
      </c>
      <c r="W173" s="38">
        <v>0</v>
      </c>
      <c r="X173" s="85">
        <f t="shared" si="19"/>
        <v>-0.6</v>
      </c>
      <c r="Y173" s="145">
        <f t="shared" si="20"/>
        <v>0</v>
      </c>
      <c r="Z173" s="183"/>
      <c r="AB173" s="77" t="s">
        <v>3</v>
      </c>
      <c r="AC173" s="38">
        <f>+F161</f>
        <v>0.6</v>
      </c>
      <c r="AD173" s="206">
        <f>+W173</f>
        <v>0</v>
      </c>
      <c r="AE173" s="210">
        <f t="shared" si="21"/>
        <v>-0.6</v>
      </c>
      <c r="AF173" s="324">
        <f t="shared" si="22"/>
        <v>0</v>
      </c>
    </row>
    <row r="174" spans="6:32" ht="15">
      <c r="F174" s="247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U174" s="77" t="s">
        <v>4</v>
      </c>
      <c r="V174" s="38">
        <f>+G160</f>
        <v>9</v>
      </c>
      <c r="W174" s="38">
        <f>+G155</f>
        <v>4</v>
      </c>
      <c r="X174" s="85">
        <f>+W174-V174</f>
        <v>-5</v>
      </c>
      <c r="Y174" s="145">
        <f t="shared" si="20"/>
        <v>-55.55555555555556</v>
      </c>
      <c r="Z174" s="183"/>
      <c r="AB174" s="77" t="s">
        <v>4</v>
      </c>
      <c r="AC174" s="38">
        <f>++G161</f>
        <v>7.8</v>
      </c>
      <c r="AD174" s="206">
        <f>+W174</f>
        <v>4</v>
      </c>
      <c r="AE174" s="210">
        <f t="shared" si="21"/>
        <v>-3.8</v>
      </c>
      <c r="AF174" s="324">
        <f t="shared" si="22"/>
        <v>-48.71794871794872</v>
      </c>
    </row>
    <row r="175" spans="6:32" ht="15"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U175" s="77" t="s">
        <v>5</v>
      </c>
      <c r="V175" s="38">
        <f>+H160</f>
        <v>11.6</v>
      </c>
      <c r="W175" s="38">
        <f>+H155</f>
        <v>3</v>
      </c>
      <c r="X175" s="85">
        <f t="shared" si="19"/>
        <v>-8.6</v>
      </c>
      <c r="Y175" s="145">
        <f t="shared" si="20"/>
        <v>-74.13793103448276</v>
      </c>
      <c r="Z175" s="183"/>
      <c r="AB175" s="77" t="s">
        <v>5</v>
      </c>
      <c r="AC175" s="38">
        <f>+H161</f>
        <v>8.8</v>
      </c>
      <c r="AD175" s="206">
        <f>+W175</f>
        <v>3</v>
      </c>
      <c r="AE175" s="210">
        <f t="shared" si="21"/>
        <v>-5.800000000000001</v>
      </c>
      <c r="AF175" s="324">
        <f t="shared" si="22"/>
        <v>-65.90909090909092</v>
      </c>
    </row>
    <row r="176" spans="6:32" ht="15">
      <c r="F176" s="247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U176" s="77" t="s">
        <v>6</v>
      </c>
      <c r="V176" s="38">
        <f>+I160</f>
        <v>10.2</v>
      </c>
      <c r="W176" s="38">
        <f>+I155</f>
        <v>5</v>
      </c>
      <c r="X176" s="85">
        <f t="shared" si="19"/>
        <v>-5.199999999999999</v>
      </c>
      <c r="Y176" s="145">
        <f t="shared" si="20"/>
        <v>-50.980392156862735</v>
      </c>
      <c r="Z176" s="183"/>
      <c r="AB176" s="77" t="s">
        <v>6</v>
      </c>
      <c r="AC176" s="38">
        <f>+I161</f>
        <v>9</v>
      </c>
      <c r="AD176" s="206">
        <f>+W176</f>
        <v>5</v>
      </c>
      <c r="AE176" s="210">
        <f t="shared" si="21"/>
        <v>-4</v>
      </c>
      <c r="AF176" s="324">
        <f t="shared" si="22"/>
        <v>-44.44444444444444</v>
      </c>
    </row>
    <row r="177" spans="6:32" ht="15">
      <c r="F177" s="247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U177" s="77" t="s">
        <v>7</v>
      </c>
      <c r="V177" s="38">
        <f>+J160</f>
        <v>9.2</v>
      </c>
      <c r="W177" s="38">
        <f>+J155</f>
        <v>8</v>
      </c>
      <c r="X177" s="85">
        <f t="shared" si="19"/>
        <v>-1.1999999999999993</v>
      </c>
      <c r="Y177" s="145">
        <f t="shared" si="20"/>
        <v>-13.04347826086956</v>
      </c>
      <c r="Z177" s="183"/>
      <c r="AB177" s="77" t="s">
        <v>7</v>
      </c>
      <c r="AC177" s="38">
        <f>+J161</f>
        <v>8.4</v>
      </c>
      <c r="AD177" s="206">
        <f>+W177</f>
        <v>8</v>
      </c>
      <c r="AE177" s="210">
        <f t="shared" si="21"/>
        <v>-0.40000000000000036</v>
      </c>
      <c r="AF177" s="324">
        <f t="shared" si="22"/>
        <v>-4.761904761904766</v>
      </c>
    </row>
    <row r="178" spans="6:32" ht="15"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U178" s="77" t="s">
        <v>108</v>
      </c>
      <c r="V178" s="38">
        <f>+K160</f>
        <v>0</v>
      </c>
      <c r="W178" s="38">
        <f>+K155</f>
        <v>4</v>
      </c>
      <c r="X178" s="85">
        <f t="shared" si="19"/>
        <v>4</v>
      </c>
      <c r="Y178" s="145">
        <v>0</v>
      </c>
      <c r="Z178" s="183"/>
      <c r="AB178" s="77" t="s">
        <v>108</v>
      </c>
      <c r="AC178" s="38">
        <f>+K161</f>
        <v>0</v>
      </c>
      <c r="AD178" s="206">
        <f>+W178</f>
        <v>4</v>
      </c>
      <c r="AE178" s="210">
        <f t="shared" si="21"/>
        <v>4</v>
      </c>
      <c r="AF178" s="324">
        <v>0</v>
      </c>
    </row>
    <row r="179" spans="6:32" ht="15">
      <c r="F179" s="247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U179" s="77" t="s">
        <v>8</v>
      </c>
      <c r="V179" s="38">
        <f>+L160</f>
        <v>18</v>
      </c>
      <c r="W179" s="38">
        <f>+L155</f>
        <v>4</v>
      </c>
      <c r="X179" s="85">
        <f t="shared" si="19"/>
        <v>-14</v>
      </c>
      <c r="Y179" s="145">
        <f t="shared" si="20"/>
        <v>-77.77777777777777</v>
      </c>
      <c r="Z179" s="183"/>
      <c r="AB179" s="77" t="s">
        <v>8</v>
      </c>
      <c r="AC179" s="38">
        <f>+L161</f>
        <v>13.6</v>
      </c>
      <c r="AD179" s="206">
        <f>+W179</f>
        <v>4</v>
      </c>
      <c r="AE179" s="210">
        <f t="shared" si="21"/>
        <v>-9.6</v>
      </c>
      <c r="AF179" s="324">
        <f t="shared" si="22"/>
        <v>-70.58823529411765</v>
      </c>
    </row>
    <row r="180" spans="6:32" ht="15"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U180" s="77" t="s">
        <v>9</v>
      </c>
      <c r="V180" s="38">
        <f>+M160</f>
        <v>16.4</v>
      </c>
      <c r="W180" s="38">
        <f>+M155</f>
        <v>24</v>
      </c>
      <c r="X180" s="85">
        <f t="shared" si="19"/>
        <v>7.600000000000001</v>
      </c>
      <c r="Y180" s="144">
        <f t="shared" si="20"/>
        <v>46.341463414634156</v>
      </c>
      <c r="Z180" s="183"/>
      <c r="AB180" s="77" t="s">
        <v>9</v>
      </c>
      <c r="AC180" s="38">
        <f>+M161</f>
        <v>10.3</v>
      </c>
      <c r="AD180" s="206">
        <f>+W180</f>
        <v>24</v>
      </c>
      <c r="AE180" s="210">
        <f t="shared" si="21"/>
        <v>13.7</v>
      </c>
      <c r="AF180" s="289">
        <f t="shared" si="22"/>
        <v>133.00970873786406</v>
      </c>
    </row>
    <row r="181" spans="6:32" ht="15">
      <c r="F181" s="247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  <c r="U181" s="77" t="s">
        <v>46</v>
      </c>
      <c r="V181" s="38">
        <f>N160</f>
        <v>0.5</v>
      </c>
      <c r="W181" s="38">
        <f>+N155</f>
        <v>0</v>
      </c>
      <c r="X181" s="85">
        <f t="shared" si="19"/>
        <v>-0.5</v>
      </c>
      <c r="Y181" s="145">
        <f t="shared" si="20"/>
        <v>0</v>
      </c>
      <c r="Z181" s="183"/>
      <c r="AB181" s="77" t="s">
        <v>46</v>
      </c>
      <c r="AC181" s="38">
        <f>+N161</f>
        <v>0.4444444444444444</v>
      </c>
      <c r="AD181" s="206">
        <f>+W181</f>
        <v>0</v>
      </c>
      <c r="AE181" s="210">
        <f t="shared" si="21"/>
        <v>-0.4444444444444444</v>
      </c>
      <c r="AF181" s="324">
        <f t="shared" si="22"/>
        <v>0</v>
      </c>
    </row>
    <row r="182" spans="6:32" ht="15"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U182" s="77" t="s">
        <v>10</v>
      </c>
      <c r="V182" s="38">
        <f>+O160</f>
        <v>3.25</v>
      </c>
      <c r="W182" s="38">
        <f>+O155</f>
        <v>1</v>
      </c>
      <c r="X182" s="85">
        <f t="shared" si="19"/>
        <v>-2.25</v>
      </c>
      <c r="Y182" s="145">
        <f t="shared" si="20"/>
        <v>-69.23076923076923</v>
      </c>
      <c r="Z182" s="183"/>
      <c r="AB182" s="77" t="s">
        <v>10</v>
      </c>
      <c r="AC182" s="38">
        <f>+O161</f>
        <v>1.4444444444444444</v>
      </c>
      <c r="AD182" s="206">
        <f>+W182</f>
        <v>1</v>
      </c>
      <c r="AE182" s="210">
        <f t="shared" si="21"/>
        <v>-0.4444444444444444</v>
      </c>
      <c r="AF182" s="324">
        <f t="shared" si="22"/>
        <v>-30.76923076923077</v>
      </c>
    </row>
    <row r="183" spans="6:32" ht="15">
      <c r="F183" s="247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  <c r="U183" s="77" t="s">
        <v>11</v>
      </c>
      <c r="V183" s="38">
        <f>+P160</f>
        <v>1.6666666666666667</v>
      </c>
      <c r="W183" s="38">
        <f>+P155</f>
        <v>3</v>
      </c>
      <c r="X183" s="85">
        <f t="shared" si="19"/>
        <v>1.3333333333333333</v>
      </c>
      <c r="Y183" s="144">
        <f t="shared" si="20"/>
        <v>79.99999999999999</v>
      </c>
      <c r="Z183" s="183"/>
      <c r="AB183" s="77" t="s">
        <v>11</v>
      </c>
      <c r="AC183" s="38">
        <f>+P161</f>
        <v>0.875</v>
      </c>
      <c r="AD183" s="206">
        <f>+W183</f>
        <v>3</v>
      </c>
      <c r="AE183" s="210">
        <f t="shared" si="21"/>
        <v>2.125</v>
      </c>
      <c r="AF183" s="289">
        <f t="shared" si="22"/>
        <v>242.85714285714286</v>
      </c>
    </row>
    <row r="184" spans="6:32" ht="15">
      <c r="F184" s="247"/>
      <c r="G184" s="247"/>
      <c r="H184" s="247"/>
      <c r="I184" s="247"/>
      <c r="J184" s="247"/>
      <c r="K184" s="247"/>
      <c r="L184" s="247"/>
      <c r="M184" s="247"/>
      <c r="N184" s="247"/>
      <c r="O184" s="247"/>
      <c r="P184" s="247"/>
      <c r="Q184" s="247"/>
      <c r="R184" s="247"/>
      <c r="U184" s="78" t="s">
        <v>12</v>
      </c>
      <c r="V184" s="39">
        <f>Q160</f>
        <v>0</v>
      </c>
      <c r="W184" s="39">
        <f>+Q155</f>
        <v>0</v>
      </c>
      <c r="X184" s="85">
        <f t="shared" si="19"/>
        <v>0</v>
      </c>
      <c r="Y184" s="145">
        <f t="shared" si="20"/>
        <v>0</v>
      </c>
      <c r="Z184" s="183"/>
      <c r="AB184" s="213" t="s">
        <v>12</v>
      </c>
      <c r="AC184" s="214">
        <f>+Q161</f>
        <v>0.25</v>
      </c>
      <c r="AD184" s="206">
        <f>+W184</f>
        <v>0</v>
      </c>
      <c r="AE184" s="210">
        <f t="shared" si="21"/>
        <v>-0.25</v>
      </c>
      <c r="AF184" s="324">
        <f t="shared" si="22"/>
        <v>0</v>
      </c>
    </row>
    <row r="185" spans="6:32" ht="15"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247"/>
      <c r="Q185" s="247"/>
      <c r="R185" s="247"/>
      <c r="U185" s="218" t="s">
        <v>69</v>
      </c>
      <c r="V185" s="216">
        <f>+R160</f>
        <v>79</v>
      </c>
      <c r="W185" s="216">
        <f>SUM(W169:W184)</f>
        <v>56</v>
      </c>
      <c r="X185" s="216">
        <f>+W185-V185</f>
        <v>-23</v>
      </c>
      <c r="Y185" s="217">
        <f>IF(W185&gt;0,(W185-V185)*100/V185,0)</f>
        <v>-29.11392405063291</v>
      </c>
      <c r="AB185" s="215" t="s">
        <v>69</v>
      </c>
      <c r="AC185" s="216">
        <f>+R161</f>
        <v>61.1</v>
      </c>
      <c r="AD185" s="216">
        <f>SUM(AD169:AD184)</f>
        <v>56</v>
      </c>
      <c r="AE185" s="216">
        <f>+AD185-AC185</f>
        <v>-5.100000000000001</v>
      </c>
      <c r="AF185" s="217">
        <f>IF(AD185&gt;0,(AD185-AC185)*100/AC185,0)</f>
        <v>-8.346972176759412</v>
      </c>
    </row>
    <row r="186" spans="6:18" ht="15">
      <c r="F186" s="247"/>
      <c r="G186" s="247"/>
      <c r="H186" s="247"/>
      <c r="I186" s="247"/>
      <c r="J186" s="247"/>
      <c r="K186" s="247"/>
      <c r="L186" s="247"/>
      <c r="M186" s="247"/>
      <c r="N186" s="247"/>
      <c r="O186" s="247"/>
      <c r="P186" s="247"/>
      <c r="Q186" s="247"/>
      <c r="R186" s="247"/>
    </row>
    <row r="187" spans="6:18" ht="15">
      <c r="F187" s="247"/>
      <c r="G187" s="247"/>
      <c r="H187" s="247"/>
      <c r="I187" s="247"/>
      <c r="J187" s="247"/>
      <c r="K187" s="247"/>
      <c r="L187" s="247"/>
      <c r="M187" s="247"/>
      <c r="N187" s="247"/>
      <c r="O187" s="247"/>
      <c r="P187" s="247"/>
      <c r="Q187" s="247"/>
      <c r="R187" s="247"/>
    </row>
    <row r="188" spans="6:18" ht="15">
      <c r="F188" s="247"/>
      <c r="G188" s="247"/>
      <c r="H188" s="247"/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</row>
    <row r="189" spans="6:18" ht="15">
      <c r="F189" s="247"/>
      <c r="G189" s="247"/>
      <c r="H189" s="247"/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</row>
    <row r="190" spans="6:18" ht="15">
      <c r="F190" s="247"/>
      <c r="G190" s="247"/>
      <c r="H190" s="247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</row>
    <row r="191" spans="6:18" ht="15">
      <c r="F191" s="247"/>
      <c r="G191" s="247"/>
      <c r="H191" s="247"/>
      <c r="I191" s="247"/>
      <c r="J191" s="247"/>
      <c r="K191" s="247"/>
      <c r="L191" s="247"/>
      <c r="M191" s="247"/>
      <c r="N191" s="247"/>
      <c r="O191" s="247"/>
      <c r="P191" s="247"/>
      <c r="Q191" s="247"/>
      <c r="R191" s="247"/>
    </row>
    <row r="192" spans="6:18" ht="15">
      <c r="F192" s="247"/>
      <c r="G192" s="247"/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</row>
    <row r="193" spans="6:18" ht="15">
      <c r="F193" s="247"/>
      <c r="G193" s="247"/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</row>
    <row r="194" spans="6:18" ht="15">
      <c r="F194" s="247"/>
      <c r="G194" s="247"/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</row>
    <row r="195" spans="6:18" ht="15">
      <c r="F195" s="247"/>
      <c r="G195" s="247"/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</row>
    <row r="196" spans="6:18" ht="15">
      <c r="F196" s="247"/>
      <c r="G196" s="247"/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</row>
    <row r="197" spans="6:18" ht="15">
      <c r="F197" s="247"/>
      <c r="G197" s="247"/>
      <c r="H197" s="247"/>
      <c r="I197" s="247"/>
      <c r="J197" s="247"/>
      <c r="K197" s="247"/>
      <c r="L197" s="247"/>
      <c r="M197" s="247"/>
      <c r="N197" s="247"/>
      <c r="O197" s="247"/>
      <c r="P197" s="247"/>
      <c r="Q197" s="247"/>
      <c r="R197" s="247"/>
    </row>
    <row r="198" spans="6:18" ht="15">
      <c r="F198" s="247"/>
      <c r="G198" s="247"/>
      <c r="H198" s="247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</row>
    <row r="199" spans="6:18" ht="15">
      <c r="F199" s="247"/>
      <c r="G199" s="247"/>
      <c r="H199" s="247"/>
      <c r="I199" s="247"/>
      <c r="J199" s="247"/>
      <c r="K199" s="247"/>
      <c r="L199" s="247"/>
      <c r="M199" s="247"/>
      <c r="N199" s="247"/>
      <c r="O199" s="247"/>
      <c r="P199" s="247"/>
      <c r="Q199" s="247"/>
      <c r="R199" s="247"/>
    </row>
    <row r="200" spans="6:18" ht="15"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</row>
    <row r="201" spans="6:18" ht="15">
      <c r="F201" s="247"/>
      <c r="G201" s="247"/>
      <c r="H201" s="247"/>
      <c r="I201" s="247"/>
      <c r="J201" s="247"/>
      <c r="K201" s="247"/>
      <c r="L201" s="247"/>
      <c r="M201" s="247"/>
      <c r="N201" s="247"/>
      <c r="O201" s="247"/>
      <c r="P201" s="247"/>
      <c r="Q201" s="247"/>
      <c r="R201" s="247"/>
    </row>
    <row r="202" spans="6:18" ht="15">
      <c r="F202" s="247"/>
      <c r="G202" s="247"/>
      <c r="H202" s="247"/>
      <c r="I202" s="247"/>
      <c r="J202" s="247"/>
      <c r="K202" s="247"/>
      <c r="L202" s="247"/>
      <c r="M202" s="247"/>
      <c r="N202" s="247"/>
      <c r="O202" s="247"/>
      <c r="P202" s="247"/>
      <c r="Q202" s="247"/>
      <c r="R202" s="247"/>
    </row>
    <row r="203" spans="6:18" ht="15">
      <c r="F203" s="247"/>
      <c r="G203" s="247"/>
      <c r="H203" s="247"/>
      <c r="I203" s="247"/>
      <c r="J203" s="247"/>
      <c r="K203" s="247"/>
      <c r="L203" s="247"/>
      <c r="M203" s="247"/>
      <c r="N203" s="247"/>
      <c r="O203" s="247"/>
      <c r="P203" s="247"/>
      <c r="Q203" s="247"/>
      <c r="R203" s="247"/>
    </row>
    <row r="204" spans="6:18" ht="15">
      <c r="F204" s="247"/>
      <c r="G204" s="247"/>
      <c r="H204" s="247"/>
      <c r="I204" s="247"/>
      <c r="J204" s="247"/>
      <c r="K204" s="247"/>
      <c r="L204" s="247"/>
      <c r="M204" s="247"/>
      <c r="N204" s="247"/>
      <c r="O204" s="247"/>
      <c r="P204" s="247"/>
      <c r="Q204" s="247"/>
      <c r="R204" s="247"/>
    </row>
    <row r="205" spans="6:18" ht="15"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</row>
    <row r="206" spans="6:18" ht="15">
      <c r="F206" s="247"/>
      <c r="G206" s="247"/>
      <c r="H206" s="247"/>
      <c r="I206" s="247"/>
      <c r="J206" s="247"/>
      <c r="K206" s="247"/>
      <c r="L206" s="247"/>
      <c r="M206" s="247"/>
      <c r="N206" s="247"/>
      <c r="O206" s="247"/>
      <c r="P206" s="247"/>
      <c r="Q206" s="247"/>
      <c r="R206" s="247"/>
    </row>
    <row r="207" spans="6:18" ht="15"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</row>
    <row r="208" spans="1:18" ht="15">
      <c r="A208" s="49" t="s">
        <v>45</v>
      </c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47"/>
    </row>
    <row r="209" spans="1:18" ht="15">
      <c r="A209" s="49" t="s">
        <v>90</v>
      </c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</row>
    <row r="210" spans="1:18" ht="15">
      <c r="A210" s="49" t="s">
        <v>104</v>
      </c>
      <c r="F210" s="247"/>
      <c r="G210" s="247"/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</row>
    <row r="211" spans="6:18" ht="15"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</row>
    <row r="212" spans="6:18" ht="15">
      <c r="F212" s="247"/>
      <c r="G212" s="247"/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</row>
    <row r="213" spans="6:18" ht="15">
      <c r="F213" s="247"/>
      <c r="G213" s="247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</row>
    <row r="214" spans="19:20" ht="12.75">
      <c r="S214" s="27"/>
      <c r="T214" s="27"/>
    </row>
    <row r="215" spans="2:4" ht="12.75">
      <c r="B215" s="49"/>
      <c r="C215" s="49"/>
      <c r="D215" s="49"/>
    </row>
    <row r="216" spans="2:4" ht="12.75">
      <c r="B216" s="49"/>
      <c r="C216" s="49"/>
      <c r="D216" s="49"/>
    </row>
    <row r="217" spans="2:4" ht="12.75">
      <c r="B217" s="49"/>
      <c r="C217" s="49"/>
      <c r="D217" s="49"/>
    </row>
    <row r="218" spans="1:18" ht="15.75">
      <c r="A218" s="277" t="s">
        <v>61</v>
      </c>
      <c r="B218" s="277"/>
      <c r="C218" s="277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</row>
    <row r="219" spans="1:18" ht="15.75">
      <c r="A219" s="278" t="s">
        <v>110</v>
      </c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</row>
    <row r="220" spans="1:18" ht="12.75">
      <c r="A220" s="14" t="s">
        <v>80</v>
      </c>
      <c r="B220" s="14"/>
      <c r="C220" s="14"/>
      <c r="D220" s="1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">
      <c r="A221" s="282" t="s">
        <v>78</v>
      </c>
      <c r="B221" s="279" t="s">
        <v>0</v>
      </c>
      <c r="C221" s="280"/>
      <c r="D221" s="280"/>
      <c r="E221" s="280"/>
      <c r="F221" s="280"/>
      <c r="G221" s="280"/>
      <c r="H221" s="280"/>
      <c r="I221" s="280"/>
      <c r="J221" s="280"/>
      <c r="K221" s="280"/>
      <c r="L221" s="280"/>
      <c r="M221" s="280"/>
      <c r="N221" s="280"/>
      <c r="O221" s="280"/>
      <c r="P221" s="280"/>
      <c r="Q221" s="281"/>
      <c r="R221" s="284" t="s">
        <v>1</v>
      </c>
    </row>
    <row r="222" spans="1:18" ht="15">
      <c r="A222" s="283"/>
      <c r="B222" s="204" t="s">
        <v>94</v>
      </c>
      <c r="C222" s="204" t="s">
        <v>95</v>
      </c>
      <c r="D222" s="204" t="s">
        <v>96</v>
      </c>
      <c r="E222" s="61" t="s">
        <v>2</v>
      </c>
      <c r="F222" s="61" t="s">
        <v>3</v>
      </c>
      <c r="G222" s="61" t="s">
        <v>4</v>
      </c>
      <c r="H222" s="61" t="s">
        <v>5</v>
      </c>
      <c r="I222" s="61" t="s">
        <v>6</v>
      </c>
      <c r="J222" s="61" t="s">
        <v>7</v>
      </c>
      <c r="K222" s="61"/>
      <c r="L222" s="61" t="s">
        <v>8</v>
      </c>
      <c r="M222" s="61" t="s">
        <v>9</v>
      </c>
      <c r="N222" s="61" t="s">
        <v>46</v>
      </c>
      <c r="O222" s="61" t="s">
        <v>10</v>
      </c>
      <c r="P222" s="61" t="s">
        <v>11</v>
      </c>
      <c r="Q222" s="61" t="s">
        <v>12</v>
      </c>
      <c r="R222" s="285"/>
    </row>
    <row r="223" spans="1:18" ht="13.5" customHeight="1">
      <c r="A223" s="73" t="s">
        <v>49</v>
      </c>
      <c r="B223" s="73"/>
      <c r="C223" s="73"/>
      <c r="D223" s="73"/>
      <c r="E223" s="63">
        <f>+E18-E121</f>
        <v>13</v>
      </c>
      <c r="F223" s="63">
        <f>+F18-F121</f>
        <v>67</v>
      </c>
      <c r="G223" s="63">
        <f>+G18-G121</f>
        <v>1485</v>
      </c>
      <c r="H223" s="63">
        <f>+H18-H121</f>
        <v>661</v>
      </c>
      <c r="I223" s="63">
        <f>+I18-I121</f>
        <v>275</v>
      </c>
      <c r="J223" s="63">
        <f>+J18-J121</f>
        <v>283</v>
      </c>
      <c r="K223" s="63"/>
      <c r="L223" s="63">
        <f>+L18-L121</f>
        <v>1310</v>
      </c>
      <c r="M223" s="63">
        <f>+M18-M121</f>
        <v>499</v>
      </c>
      <c r="N223" s="63">
        <f>+N18-N121</f>
        <v>176</v>
      </c>
      <c r="O223" s="63">
        <f>+O18-O121</f>
        <v>249</v>
      </c>
      <c r="P223" s="63">
        <f>+P18-P121</f>
        <v>141</v>
      </c>
      <c r="Q223" s="63">
        <f>+Q18-Q121</f>
        <v>24</v>
      </c>
      <c r="R223" s="74">
        <f aca="true" t="shared" si="23" ref="R223:R246">SUM(E223:Q223)</f>
        <v>5183</v>
      </c>
    </row>
    <row r="224" spans="1:18" ht="13.5" customHeight="1">
      <c r="A224" s="65" t="s">
        <v>50</v>
      </c>
      <c r="B224" s="65"/>
      <c r="C224" s="65"/>
      <c r="D224" s="65"/>
      <c r="E224" s="10">
        <f>+E19-E122</f>
        <v>9</v>
      </c>
      <c r="F224" s="10">
        <f>+F19-F122</f>
        <v>112</v>
      </c>
      <c r="G224" s="10">
        <f>+G19-G122</f>
        <v>1092</v>
      </c>
      <c r="H224" s="10">
        <f>+H19-H122</f>
        <v>651</v>
      </c>
      <c r="I224" s="10">
        <f>+I19-I122</f>
        <v>237</v>
      </c>
      <c r="J224" s="10">
        <f>+J19-J122</f>
        <v>412</v>
      </c>
      <c r="K224" s="10"/>
      <c r="L224" s="10">
        <f>+L19-L122</f>
        <v>1640</v>
      </c>
      <c r="M224" s="10">
        <f>+M19-M122</f>
        <v>629</v>
      </c>
      <c r="N224" s="10">
        <f>+N19-N122</f>
        <v>200</v>
      </c>
      <c r="O224" s="10">
        <f>+O19-O122</f>
        <v>271</v>
      </c>
      <c r="P224" s="10">
        <f>+P19-P122</f>
        <v>84</v>
      </c>
      <c r="Q224" s="10">
        <f>+Q19-Q122</f>
        <v>30</v>
      </c>
      <c r="R224" s="64">
        <f t="shared" si="23"/>
        <v>5367</v>
      </c>
    </row>
    <row r="225" spans="1:18" ht="12.75">
      <c r="A225" s="65" t="s">
        <v>51</v>
      </c>
      <c r="B225" s="65"/>
      <c r="C225" s="65"/>
      <c r="D225" s="65"/>
      <c r="E225" s="10">
        <f>+E20-E123</f>
        <v>0</v>
      </c>
      <c r="F225" s="10">
        <f>+F20-F123</f>
        <v>52</v>
      </c>
      <c r="G225" s="10">
        <f>+G20-G123</f>
        <v>1022</v>
      </c>
      <c r="H225" s="10">
        <f>+H20-H123</f>
        <v>468</v>
      </c>
      <c r="I225" s="10">
        <f>+I20-I123</f>
        <v>232</v>
      </c>
      <c r="J225" s="10">
        <f>+J20-J123</f>
        <v>253</v>
      </c>
      <c r="K225" s="10"/>
      <c r="L225" s="10">
        <f>+L20-L123</f>
        <v>1611</v>
      </c>
      <c r="M225" s="10">
        <f>+M20-M123</f>
        <v>519</v>
      </c>
      <c r="N225" s="10">
        <f>+N20-N123</f>
        <v>236</v>
      </c>
      <c r="O225" s="10">
        <f>+O20-O123</f>
        <v>539</v>
      </c>
      <c r="P225" s="10">
        <f>+P20-P123</f>
        <v>148</v>
      </c>
      <c r="Q225" s="10">
        <f>+Q20-Q123</f>
        <v>18</v>
      </c>
      <c r="R225" s="64">
        <f t="shared" si="23"/>
        <v>5098</v>
      </c>
    </row>
    <row r="226" spans="1:18" ht="12.75">
      <c r="A226" s="65" t="s">
        <v>52</v>
      </c>
      <c r="B226" s="65"/>
      <c r="C226" s="65"/>
      <c r="D226" s="65"/>
      <c r="E226" s="10">
        <f>+E21-E124</f>
        <v>3</v>
      </c>
      <c r="F226" s="10">
        <f>+F21-F124</f>
        <v>47</v>
      </c>
      <c r="G226" s="10">
        <f>+G21-G124</f>
        <v>1180</v>
      </c>
      <c r="H226" s="10">
        <f>+H21-H124</f>
        <v>478</v>
      </c>
      <c r="I226" s="10">
        <f>+I21-I124</f>
        <v>200</v>
      </c>
      <c r="J226" s="10">
        <f>+J21-J124</f>
        <v>398</v>
      </c>
      <c r="K226" s="10"/>
      <c r="L226" s="10">
        <f>+L21-L124</f>
        <v>1693</v>
      </c>
      <c r="M226" s="10">
        <f>+M21-M124</f>
        <v>516</v>
      </c>
      <c r="N226" s="10">
        <f>+N21-N124</f>
        <v>136</v>
      </c>
      <c r="O226" s="10">
        <f>+O21-O124</f>
        <v>270</v>
      </c>
      <c r="P226" s="10">
        <f>+P21-P124</f>
        <v>171</v>
      </c>
      <c r="Q226" s="10">
        <f>+Q21-Q124</f>
        <v>61</v>
      </c>
      <c r="R226" s="64">
        <f t="shared" si="23"/>
        <v>5153</v>
      </c>
    </row>
    <row r="227" spans="1:18" ht="12.75">
      <c r="A227" s="65" t="s">
        <v>53</v>
      </c>
      <c r="B227" s="65"/>
      <c r="C227" s="65"/>
      <c r="D227" s="65"/>
      <c r="E227" s="10">
        <f>+E22-E125</f>
        <v>15</v>
      </c>
      <c r="F227" s="10">
        <f>+F22-F125</f>
        <v>59</v>
      </c>
      <c r="G227" s="10">
        <f>+G22-G125</f>
        <v>1007</v>
      </c>
      <c r="H227" s="10">
        <f>+H22-H125</f>
        <v>288</v>
      </c>
      <c r="I227" s="10">
        <f>+I22-I125</f>
        <v>249</v>
      </c>
      <c r="J227" s="10">
        <f>+J22-J125</f>
        <v>477</v>
      </c>
      <c r="K227" s="10"/>
      <c r="L227" s="10">
        <f>+L22-L125</f>
        <v>2049</v>
      </c>
      <c r="M227" s="10">
        <f>+M22-M125</f>
        <v>696</v>
      </c>
      <c r="N227" s="10">
        <f>+N22-N125</f>
        <v>141</v>
      </c>
      <c r="O227" s="10">
        <f>+O22-O125</f>
        <v>110</v>
      </c>
      <c r="P227" s="10">
        <f>+P22-P125</f>
        <v>51</v>
      </c>
      <c r="Q227" s="10">
        <f>+Q22-Q125</f>
        <v>21</v>
      </c>
      <c r="R227" s="64">
        <f t="shared" si="23"/>
        <v>5163</v>
      </c>
    </row>
    <row r="228" spans="1:18" ht="12.75">
      <c r="A228" s="65" t="s">
        <v>54</v>
      </c>
      <c r="B228" s="65"/>
      <c r="C228" s="65"/>
      <c r="D228" s="65"/>
      <c r="E228" s="10">
        <f>+E23-E126</f>
        <v>27</v>
      </c>
      <c r="F228" s="10">
        <f>+F23-F126</f>
        <v>50</v>
      </c>
      <c r="G228" s="10">
        <f>+G23-G126</f>
        <v>818</v>
      </c>
      <c r="H228" s="10">
        <f>+H23-H126</f>
        <v>371</v>
      </c>
      <c r="I228" s="10">
        <f>+I23-I126</f>
        <v>193</v>
      </c>
      <c r="J228" s="10">
        <f>+J23-J126</f>
        <v>315</v>
      </c>
      <c r="K228" s="10"/>
      <c r="L228" s="10">
        <f>+L23-L126</f>
        <v>1531</v>
      </c>
      <c r="M228" s="10">
        <f>+M23-M126</f>
        <v>382</v>
      </c>
      <c r="N228" s="10">
        <f>+N23-N126</f>
        <v>101</v>
      </c>
      <c r="O228" s="10">
        <f>+O23-O126</f>
        <v>218</v>
      </c>
      <c r="P228" s="10">
        <f>+P23-P126</f>
        <v>63</v>
      </c>
      <c r="Q228" s="10">
        <f>+Q23-Q126</f>
        <v>22</v>
      </c>
      <c r="R228" s="64">
        <f t="shared" si="23"/>
        <v>4091</v>
      </c>
    </row>
    <row r="229" spans="1:18" ht="12.75">
      <c r="A229" s="66" t="s">
        <v>27</v>
      </c>
      <c r="B229" s="66"/>
      <c r="C229" s="66"/>
      <c r="D229" s="66"/>
      <c r="E229" s="11">
        <f>+E24-E127</f>
        <v>12</v>
      </c>
      <c r="F229" s="11">
        <f>+F24-F127</f>
        <v>60</v>
      </c>
      <c r="G229" s="11">
        <f>+G24-G127</f>
        <v>866</v>
      </c>
      <c r="H229" s="11">
        <f>+H24-H127</f>
        <v>258</v>
      </c>
      <c r="I229" s="11">
        <f>+I24-I127</f>
        <v>176</v>
      </c>
      <c r="J229" s="11">
        <f>+J24-J127</f>
        <v>396</v>
      </c>
      <c r="K229" s="11"/>
      <c r="L229" s="11">
        <f>+L24-L127</f>
        <v>2514</v>
      </c>
      <c r="M229" s="11">
        <f>+M24-M127</f>
        <v>649</v>
      </c>
      <c r="N229" s="11">
        <f>+N24-N127</f>
        <v>66</v>
      </c>
      <c r="O229" s="11">
        <f>+O24-O127</f>
        <v>111</v>
      </c>
      <c r="P229" s="11">
        <f>+P24-P127</f>
        <v>29</v>
      </c>
      <c r="Q229" s="11">
        <f>+Q24-Q127</f>
        <v>13</v>
      </c>
      <c r="R229" s="64">
        <f t="shared" si="23"/>
        <v>5150</v>
      </c>
    </row>
    <row r="230" spans="1:18" ht="12.75">
      <c r="A230" s="66" t="s">
        <v>28</v>
      </c>
      <c r="B230" s="66"/>
      <c r="C230" s="66"/>
      <c r="D230" s="66"/>
      <c r="E230" s="11">
        <f>+E25-E128</f>
        <v>42</v>
      </c>
      <c r="F230" s="11">
        <f>+F25-F128</f>
        <v>37</v>
      </c>
      <c r="G230" s="11">
        <f>+G25-G128</f>
        <v>1298</v>
      </c>
      <c r="H230" s="11">
        <f>+H25-H128</f>
        <v>488</v>
      </c>
      <c r="I230" s="11">
        <f>+I25-I128</f>
        <v>204</v>
      </c>
      <c r="J230" s="11">
        <f>+J25-J128</f>
        <v>216</v>
      </c>
      <c r="K230" s="11"/>
      <c r="L230" s="11">
        <f>+L25-L128</f>
        <v>1809</v>
      </c>
      <c r="M230" s="11">
        <f>+M25-M128</f>
        <v>455</v>
      </c>
      <c r="N230" s="10">
        <f>+N25-N128</f>
        <v>44</v>
      </c>
      <c r="O230" s="11">
        <f>+O25-O128</f>
        <v>144</v>
      </c>
      <c r="P230" s="11">
        <f>+P25-P128</f>
        <v>15</v>
      </c>
      <c r="Q230" s="11">
        <f>+Q25-Q128</f>
        <v>15</v>
      </c>
      <c r="R230" s="64">
        <f t="shared" si="23"/>
        <v>4767</v>
      </c>
    </row>
    <row r="231" spans="1:18" ht="12.75">
      <c r="A231" s="66" t="s">
        <v>29</v>
      </c>
      <c r="B231" s="66"/>
      <c r="C231" s="66"/>
      <c r="D231" s="66"/>
      <c r="E231" s="11">
        <f>+E26-E129</f>
        <v>26</v>
      </c>
      <c r="F231" s="11">
        <f>+F26-F129</f>
        <v>43</v>
      </c>
      <c r="G231" s="11">
        <f>+G26-G129</f>
        <v>1257</v>
      </c>
      <c r="H231" s="11">
        <f>+H26-H129</f>
        <v>431</v>
      </c>
      <c r="I231" s="11">
        <f>+I26-I129</f>
        <v>245</v>
      </c>
      <c r="J231" s="11">
        <f>+J26-J129</f>
        <v>271</v>
      </c>
      <c r="K231" s="11"/>
      <c r="L231" s="11">
        <f>+L26-L129</f>
        <v>2922</v>
      </c>
      <c r="M231" s="11">
        <f>+M26-M129</f>
        <v>721</v>
      </c>
      <c r="N231" s="10">
        <f>+N26-N129</f>
        <v>28</v>
      </c>
      <c r="O231" s="11">
        <f>+O26-O129</f>
        <v>103</v>
      </c>
      <c r="P231" s="11">
        <f>+P26-P129</f>
        <v>3</v>
      </c>
      <c r="Q231" s="11">
        <f>+Q26-Q129</f>
        <v>17</v>
      </c>
      <c r="R231" s="64">
        <f t="shared" si="23"/>
        <v>6067</v>
      </c>
    </row>
    <row r="232" spans="1:18" ht="12.75">
      <c r="A232" s="66" t="s">
        <v>30</v>
      </c>
      <c r="B232" s="66"/>
      <c r="C232" s="66"/>
      <c r="D232" s="66"/>
      <c r="E232" s="11">
        <f>+E27-E130</f>
        <v>21</v>
      </c>
      <c r="F232" s="11">
        <f>+F27-F130</f>
        <v>31</v>
      </c>
      <c r="G232" s="11">
        <f>+G27-G130</f>
        <v>826</v>
      </c>
      <c r="H232" s="11">
        <f>+H27-H130</f>
        <v>507</v>
      </c>
      <c r="I232" s="11">
        <f>+I27-I130</f>
        <v>300</v>
      </c>
      <c r="J232" s="11">
        <f>+J27-J130</f>
        <v>337</v>
      </c>
      <c r="K232" s="11"/>
      <c r="L232" s="11">
        <f>+L27-L130</f>
        <v>2729</v>
      </c>
      <c r="M232" s="11">
        <f>+M27-M130</f>
        <v>887</v>
      </c>
      <c r="N232" s="10">
        <f>+N27-N130</f>
        <v>102</v>
      </c>
      <c r="O232" s="11">
        <f>+O27-O130</f>
        <v>370</v>
      </c>
      <c r="P232" s="11">
        <f>+P27-P130</f>
        <v>23</v>
      </c>
      <c r="Q232" s="11">
        <f>+Q27-Q130</f>
        <v>29</v>
      </c>
      <c r="R232" s="64">
        <f t="shared" si="23"/>
        <v>6162</v>
      </c>
    </row>
    <row r="233" spans="1:18" ht="12.75">
      <c r="A233" s="66" t="s">
        <v>31</v>
      </c>
      <c r="B233" s="66"/>
      <c r="C233" s="66"/>
      <c r="D233" s="66"/>
      <c r="E233" s="11">
        <f>+E28-E131</f>
        <v>18</v>
      </c>
      <c r="F233" s="11">
        <f>+F28-F131</f>
        <v>24</v>
      </c>
      <c r="G233" s="11">
        <f>+G28-G131</f>
        <v>823</v>
      </c>
      <c r="H233" s="11">
        <f>+H28-H131</f>
        <v>430</v>
      </c>
      <c r="I233" s="11">
        <f>+I28-I131</f>
        <v>285</v>
      </c>
      <c r="J233" s="11">
        <f>+J28-J131</f>
        <v>322</v>
      </c>
      <c r="K233" s="11"/>
      <c r="L233" s="11">
        <f>+L28-L131</f>
        <v>2376</v>
      </c>
      <c r="M233" s="11">
        <f>+M28-M131</f>
        <v>807</v>
      </c>
      <c r="N233" s="10">
        <f>+N28-N131</f>
        <v>29</v>
      </c>
      <c r="O233" s="11">
        <f>+O28-O131</f>
        <v>176</v>
      </c>
      <c r="P233" s="11">
        <f>+P28-P131</f>
        <v>16</v>
      </c>
      <c r="Q233" s="11">
        <f>+Q28-Q131</f>
        <v>20</v>
      </c>
      <c r="R233" s="64">
        <f t="shared" si="23"/>
        <v>5326</v>
      </c>
    </row>
    <row r="234" spans="1:18" ht="12.75">
      <c r="A234" s="66" t="s">
        <v>32</v>
      </c>
      <c r="B234" s="66"/>
      <c r="C234" s="66"/>
      <c r="D234" s="66"/>
      <c r="E234" s="11">
        <f>+E29-E132</f>
        <v>31</v>
      </c>
      <c r="F234" s="11">
        <f>+F29-F132</f>
        <v>23</v>
      </c>
      <c r="G234" s="11">
        <f>+G29-G132</f>
        <v>723</v>
      </c>
      <c r="H234" s="11">
        <f>+H29-H132</f>
        <v>277</v>
      </c>
      <c r="I234" s="11">
        <f>+I29-I132</f>
        <v>296</v>
      </c>
      <c r="J234" s="11">
        <f>+J29-J132</f>
        <v>384</v>
      </c>
      <c r="K234" s="11"/>
      <c r="L234" s="11">
        <f>+L29-L132</f>
        <v>2264</v>
      </c>
      <c r="M234" s="11">
        <f>+M29-M132</f>
        <v>950</v>
      </c>
      <c r="N234" s="10">
        <f>+N29-N132</f>
        <v>97</v>
      </c>
      <c r="O234" s="11">
        <f>+O29-O132</f>
        <v>728</v>
      </c>
      <c r="P234" s="11">
        <f>+P29-P132</f>
        <v>58</v>
      </c>
      <c r="Q234" s="11">
        <f>+Q29-Q132</f>
        <v>16</v>
      </c>
      <c r="R234" s="64">
        <f t="shared" si="23"/>
        <v>5847</v>
      </c>
    </row>
    <row r="235" spans="1:18" ht="12.75">
      <c r="A235" s="66" t="s">
        <v>33</v>
      </c>
      <c r="B235" s="66"/>
      <c r="C235" s="66"/>
      <c r="D235" s="66"/>
      <c r="E235" s="11">
        <f>+E30-E133</f>
        <v>28</v>
      </c>
      <c r="F235" s="11">
        <f>+F30-F133</f>
        <v>124</v>
      </c>
      <c r="G235" s="11">
        <f>+G30-G133</f>
        <v>624</v>
      </c>
      <c r="H235" s="11">
        <f>+H30-H133</f>
        <v>380</v>
      </c>
      <c r="I235" s="11">
        <f>+I30-I133</f>
        <v>288</v>
      </c>
      <c r="J235" s="11">
        <f>+J30-J133</f>
        <v>509</v>
      </c>
      <c r="K235" s="11"/>
      <c r="L235" s="11">
        <f>+L30-L133</f>
        <v>2338</v>
      </c>
      <c r="M235" s="11">
        <f>+M30-M133</f>
        <v>837</v>
      </c>
      <c r="N235" s="10">
        <f>+N30-N133</f>
        <v>61</v>
      </c>
      <c r="O235" s="11">
        <f>+O30-O133</f>
        <v>220</v>
      </c>
      <c r="P235" s="11">
        <f>+P30-P133</f>
        <v>20</v>
      </c>
      <c r="Q235" s="11">
        <f>+Q30-Q133</f>
        <v>25</v>
      </c>
      <c r="R235" s="64">
        <f t="shared" si="23"/>
        <v>5454</v>
      </c>
    </row>
    <row r="236" spans="1:18" ht="12.75">
      <c r="A236" s="66" t="s">
        <v>34</v>
      </c>
      <c r="B236" s="66"/>
      <c r="C236" s="66"/>
      <c r="D236" s="66"/>
      <c r="E236" s="11">
        <f>+E31-E134</f>
        <v>16</v>
      </c>
      <c r="F236" s="11">
        <f>+F31-F134</f>
        <v>51</v>
      </c>
      <c r="G236" s="11">
        <f>+G31-G134</f>
        <v>824</v>
      </c>
      <c r="H236" s="11">
        <f>+H31-H134</f>
        <v>517</v>
      </c>
      <c r="I236" s="11">
        <f>+I31-I134</f>
        <v>186</v>
      </c>
      <c r="J236" s="11">
        <f>+J31-J134</f>
        <v>372</v>
      </c>
      <c r="K236" s="11"/>
      <c r="L236" s="11">
        <f>+L31-L134</f>
        <v>1861</v>
      </c>
      <c r="M236" s="11">
        <f>+M31-M134</f>
        <v>811</v>
      </c>
      <c r="N236" s="10">
        <f>+N31-N134</f>
        <v>151</v>
      </c>
      <c r="O236" s="11">
        <f>+O31-O134</f>
        <v>426</v>
      </c>
      <c r="P236" s="11">
        <f>+P31-P134</f>
        <v>44</v>
      </c>
      <c r="Q236" s="11">
        <f>+Q31-Q134</f>
        <v>19</v>
      </c>
      <c r="R236" s="64">
        <f t="shared" si="23"/>
        <v>5278</v>
      </c>
    </row>
    <row r="237" spans="1:18" ht="15" customHeight="1">
      <c r="A237" s="66" t="s">
        <v>35</v>
      </c>
      <c r="B237" s="66"/>
      <c r="C237" s="66"/>
      <c r="D237" s="66"/>
      <c r="E237" s="11">
        <f>+E32-E135</f>
        <v>21</v>
      </c>
      <c r="F237" s="11">
        <f>+F32-F135</f>
        <v>29</v>
      </c>
      <c r="G237" s="11">
        <f>+G32-G135</f>
        <v>703</v>
      </c>
      <c r="H237" s="11">
        <f>+H32-H135</f>
        <v>347</v>
      </c>
      <c r="I237" s="11">
        <f>+I32-I135</f>
        <v>299</v>
      </c>
      <c r="J237" s="11">
        <f>+J32-J135</f>
        <v>551</v>
      </c>
      <c r="K237" s="11"/>
      <c r="L237" s="11">
        <f>+L32-L135</f>
        <v>2678</v>
      </c>
      <c r="M237" s="11">
        <f>+M32-M135</f>
        <v>1601</v>
      </c>
      <c r="N237" s="10">
        <f>+N32-N135</f>
        <v>174</v>
      </c>
      <c r="O237" s="11">
        <f>+O32-O135</f>
        <v>305</v>
      </c>
      <c r="P237" s="11">
        <f>+P32-P135</f>
        <v>45</v>
      </c>
      <c r="Q237" s="11">
        <f>+Q32-Q135</f>
        <v>20</v>
      </c>
      <c r="R237" s="64">
        <f t="shared" si="23"/>
        <v>6773</v>
      </c>
    </row>
    <row r="238" spans="1:18" ht="12.75" customHeight="1">
      <c r="A238" s="66" t="s">
        <v>36</v>
      </c>
      <c r="B238" s="66"/>
      <c r="C238" s="66"/>
      <c r="D238" s="66"/>
      <c r="E238" s="11">
        <f>+E33-E136</f>
        <v>21</v>
      </c>
      <c r="F238" s="11">
        <f>+F33-F136</f>
        <v>26</v>
      </c>
      <c r="G238" s="11">
        <f>+G33-G136</f>
        <v>862</v>
      </c>
      <c r="H238" s="11">
        <f>+H33-H136</f>
        <v>470</v>
      </c>
      <c r="I238" s="11">
        <f>+I33-I136</f>
        <v>313</v>
      </c>
      <c r="J238" s="11">
        <f>+J33-J136</f>
        <v>428</v>
      </c>
      <c r="K238" s="11"/>
      <c r="L238" s="11">
        <f>+L33-L136</f>
        <v>1801</v>
      </c>
      <c r="M238" s="11">
        <f>+M33-M136</f>
        <v>1112</v>
      </c>
      <c r="N238" s="10">
        <f>+N33-N136</f>
        <v>43</v>
      </c>
      <c r="O238" s="11">
        <f>+O33-O136</f>
        <v>82</v>
      </c>
      <c r="P238" s="11">
        <f>+P33-P136</f>
        <v>54</v>
      </c>
      <c r="Q238" s="11">
        <f>+Q33-Q136</f>
        <v>28</v>
      </c>
      <c r="R238" s="64">
        <f t="shared" si="23"/>
        <v>5240</v>
      </c>
    </row>
    <row r="239" spans="1:18" ht="12.75">
      <c r="A239" s="66" t="s">
        <v>37</v>
      </c>
      <c r="B239" s="66"/>
      <c r="C239" s="66"/>
      <c r="D239" s="66"/>
      <c r="E239" s="11">
        <f>+E34-E137</f>
        <v>5</v>
      </c>
      <c r="F239" s="11">
        <f>+F34-F137</f>
        <v>32</v>
      </c>
      <c r="G239" s="11">
        <f>+G34-G137</f>
        <v>1033</v>
      </c>
      <c r="H239" s="11">
        <f>+H34-H137</f>
        <v>542</v>
      </c>
      <c r="I239" s="11">
        <f>+I34-I137</f>
        <v>267</v>
      </c>
      <c r="J239" s="11">
        <f>+J34-J137</f>
        <v>329</v>
      </c>
      <c r="K239" s="11"/>
      <c r="L239" s="11">
        <f>+L34-L137</f>
        <v>1839</v>
      </c>
      <c r="M239" s="11">
        <f>+M34-M137</f>
        <v>1193</v>
      </c>
      <c r="N239" s="10">
        <f>+N34-N137</f>
        <v>20</v>
      </c>
      <c r="O239" s="11">
        <f>+O34-O137</f>
        <v>92</v>
      </c>
      <c r="P239" s="11">
        <f>+P34-P137</f>
        <v>7</v>
      </c>
      <c r="Q239" s="11">
        <f>+Q34-Q137</f>
        <v>12</v>
      </c>
      <c r="R239" s="64">
        <f t="shared" si="23"/>
        <v>5371</v>
      </c>
    </row>
    <row r="240" spans="1:18" ht="12.75">
      <c r="A240" s="66" t="s">
        <v>38</v>
      </c>
      <c r="B240" s="66"/>
      <c r="C240" s="66"/>
      <c r="D240" s="66"/>
      <c r="E240" s="11">
        <f>+E35-E138</f>
        <v>12</v>
      </c>
      <c r="F240" s="11">
        <f>+F35-F138</f>
        <v>17</v>
      </c>
      <c r="G240" s="11">
        <f>+G35-G138</f>
        <v>1316</v>
      </c>
      <c r="H240" s="11">
        <f>+H35-H138</f>
        <v>446</v>
      </c>
      <c r="I240" s="11">
        <f>+I35-I138</f>
        <v>242</v>
      </c>
      <c r="J240" s="11">
        <f>+J35-J138</f>
        <v>276</v>
      </c>
      <c r="K240" s="11"/>
      <c r="L240" s="11">
        <f>+L35-L138</f>
        <v>2150</v>
      </c>
      <c r="M240" s="11">
        <f>+M35-M138</f>
        <v>1305</v>
      </c>
      <c r="N240" s="10">
        <f>+N35-N138</f>
        <v>204</v>
      </c>
      <c r="O240" s="11">
        <f>+O35-O138</f>
        <v>553</v>
      </c>
      <c r="P240" s="11">
        <f>+P35-P138</f>
        <v>48</v>
      </c>
      <c r="Q240" s="11">
        <f>+Q35-Q138</f>
        <v>62</v>
      </c>
      <c r="R240" s="64">
        <f t="shared" si="23"/>
        <v>6631</v>
      </c>
    </row>
    <row r="241" spans="1:18" ht="12.75">
      <c r="A241" s="66" t="s">
        <v>39</v>
      </c>
      <c r="B241" s="66"/>
      <c r="C241" s="66"/>
      <c r="D241" s="66"/>
      <c r="E241" s="11">
        <f>+E36-E139</f>
        <v>39</v>
      </c>
      <c r="F241" s="11">
        <f>+F36-F139</f>
        <v>69</v>
      </c>
      <c r="G241" s="11">
        <f>+G36-G139</f>
        <v>1076</v>
      </c>
      <c r="H241" s="11">
        <f>+H36-H139</f>
        <v>570</v>
      </c>
      <c r="I241" s="11">
        <f>+I36-I139</f>
        <v>226</v>
      </c>
      <c r="J241" s="11">
        <f>+J36-J139</f>
        <v>508</v>
      </c>
      <c r="K241" s="11"/>
      <c r="L241" s="11">
        <f>+L36-L139</f>
        <v>3183</v>
      </c>
      <c r="M241" s="11">
        <f>+M36-M139</f>
        <v>1539</v>
      </c>
      <c r="N241" s="10">
        <f>+N36-N139</f>
        <v>80</v>
      </c>
      <c r="O241" s="11">
        <f>+O36-O139</f>
        <v>203</v>
      </c>
      <c r="P241" s="11">
        <f>+P36-P139</f>
        <v>15</v>
      </c>
      <c r="Q241" s="11">
        <f>+Q36-Q139</f>
        <v>26</v>
      </c>
      <c r="R241" s="64">
        <f t="shared" si="23"/>
        <v>7534</v>
      </c>
    </row>
    <row r="242" spans="1:18" ht="12.75">
      <c r="A242" s="66" t="s">
        <v>40</v>
      </c>
      <c r="B242" s="66"/>
      <c r="C242" s="66"/>
      <c r="D242" s="66"/>
      <c r="E242" s="11">
        <f>+E37-E140</f>
        <v>24</v>
      </c>
      <c r="F242" s="11">
        <f>+F37-F140</f>
        <v>77</v>
      </c>
      <c r="G242" s="11">
        <f>+G37-G140</f>
        <v>859</v>
      </c>
      <c r="H242" s="11">
        <f>+H37-H140</f>
        <v>740</v>
      </c>
      <c r="I242" s="11">
        <f>+I37-I140</f>
        <v>281</v>
      </c>
      <c r="J242" s="11">
        <f>+J37-J140</f>
        <v>464</v>
      </c>
      <c r="K242" s="11"/>
      <c r="L242" s="11">
        <f>+L37-L140</f>
        <v>2266</v>
      </c>
      <c r="M242" s="11">
        <f>+M37-M140</f>
        <v>1273</v>
      </c>
      <c r="N242" s="10">
        <f>+N37-N140</f>
        <v>111</v>
      </c>
      <c r="O242" s="11">
        <f>+O37-O140</f>
        <v>235</v>
      </c>
      <c r="P242" s="11">
        <f>+P37-P140</f>
        <v>36</v>
      </c>
      <c r="Q242" s="11">
        <f>+Q37-Q140</f>
        <v>14</v>
      </c>
      <c r="R242" s="64">
        <f t="shared" si="23"/>
        <v>6380</v>
      </c>
    </row>
    <row r="243" spans="1:18" ht="12.75">
      <c r="A243" s="66" t="s">
        <v>41</v>
      </c>
      <c r="B243" s="66"/>
      <c r="C243" s="66"/>
      <c r="D243" s="66"/>
      <c r="E243" s="11">
        <f>+E38-E141</f>
        <v>31</v>
      </c>
      <c r="F243" s="11">
        <f>+F38-F141</f>
        <v>41</v>
      </c>
      <c r="G243" s="11">
        <f>+G38-G141</f>
        <v>951</v>
      </c>
      <c r="H243" s="11">
        <f>+H38-H141</f>
        <v>491</v>
      </c>
      <c r="I243" s="11">
        <f>+I38-I141</f>
        <v>257</v>
      </c>
      <c r="J243" s="11">
        <f>+J38-J141</f>
        <v>401</v>
      </c>
      <c r="K243" s="11"/>
      <c r="L243" s="11">
        <f>+L38-L141</f>
        <v>2739</v>
      </c>
      <c r="M243" s="11">
        <f>+M38-M141</f>
        <v>1386</v>
      </c>
      <c r="N243" s="10">
        <f>+N38-N141</f>
        <v>109</v>
      </c>
      <c r="O243" s="11">
        <f>+O38-O141</f>
        <v>140</v>
      </c>
      <c r="P243" s="11">
        <f>+P38-P141</f>
        <v>30</v>
      </c>
      <c r="Q243" s="11">
        <f>+Q38-Q141</f>
        <v>28</v>
      </c>
      <c r="R243" s="64">
        <f t="shared" si="23"/>
        <v>6604</v>
      </c>
    </row>
    <row r="244" spans="1:18" ht="12.75">
      <c r="A244" s="66" t="s">
        <v>42</v>
      </c>
      <c r="B244" s="66"/>
      <c r="C244" s="66"/>
      <c r="D244" s="66"/>
      <c r="E244" s="11">
        <f>+E39-E142</f>
        <v>45</v>
      </c>
      <c r="F244" s="11">
        <f>+F39-F142</f>
        <v>38</v>
      </c>
      <c r="G244" s="11">
        <f>+G39-G142</f>
        <v>862</v>
      </c>
      <c r="H244" s="11">
        <f>+H39-H142</f>
        <v>627</v>
      </c>
      <c r="I244" s="11">
        <f>+I39-I142</f>
        <v>169</v>
      </c>
      <c r="J244" s="11">
        <f>+J39-J142</f>
        <v>403</v>
      </c>
      <c r="K244" s="11"/>
      <c r="L244" s="11">
        <f>+L39-L142</f>
        <v>2107</v>
      </c>
      <c r="M244" s="11">
        <f>+M39-M142</f>
        <v>840</v>
      </c>
      <c r="N244" s="10">
        <f>+N39-N142</f>
        <v>71</v>
      </c>
      <c r="O244" s="11">
        <f>+O39-O142</f>
        <v>164</v>
      </c>
      <c r="P244" s="11">
        <f>+P39-P142</f>
        <v>28</v>
      </c>
      <c r="Q244" s="11">
        <f>+Q39-Q142</f>
        <v>23</v>
      </c>
      <c r="R244" s="67">
        <f t="shared" si="23"/>
        <v>5377</v>
      </c>
    </row>
    <row r="245" spans="1:18" ht="12.75">
      <c r="A245" s="66" t="s">
        <v>43</v>
      </c>
      <c r="B245" s="66"/>
      <c r="C245" s="66"/>
      <c r="D245" s="66"/>
      <c r="E245" s="11">
        <f>+E40-E143</f>
        <v>0</v>
      </c>
      <c r="F245" s="11">
        <f>+F40-F143</f>
        <v>25</v>
      </c>
      <c r="G245" s="11">
        <f>+G40-G143</f>
        <v>872</v>
      </c>
      <c r="H245" s="11">
        <f>+H40-H143</f>
        <v>534</v>
      </c>
      <c r="I245" s="11">
        <f>+I40-I143</f>
        <v>228</v>
      </c>
      <c r="J245" s="11">
        <f>+J40-J143</f>
        <v>295</v>
      </c>
      <c r="K245" s="11"/>
      <c r="L245" s="11">
        <f>+L40-L143</f>
        <v>1920</v>
      </c>
      <c r="M245" s="11">
        <f>+M40-M143</f>
        <v>974</v>
      </c>
      <c r="N245" s="10">
        <f>+N40-N143</f>
        <v>70</v>
      </c>
      <c r="O245" s="11">
        <f>+O40-O143</f>
        <v>158</v>
      </c>
      <c r="P245" s="11">
        <f>+P40-P143</f>
        <v>19</v>
      </c>
      <c r="Q245" s="11">
        <f>+Q40-Q143</f>
        <v>15</v>
      </c>
      <c r="R245" s="67">
        <f t="shared" si="23"/>
        <v>5110</v>
      </c>
    </row>
    <row r="246" spans="1:18" ht="12.75">
      <c r="A246" s="66" t="s">
        <v>47</v>
      </c>
      <c r="B246" s="66"/>
      <c r="C246" s="66"/>
      <c r="D246" s="66"/>
      <c r="E246" s="11">
        <f>+E41-E144</f>
        <v>0</v>
      </c>
      <c r="F246" s="11">
        <f>+F41-F144</f>
        <v>43</v>
      </c>
      <c r="G246" s="11">
        <f>+G41-G144</f>
        <v>848</v>
      </c>
      <c r="H246" s="11">
        <f>+H41-H144</f>
        <v>269</v>
      </c>
      <c r="I246" s="11">
        <f>+I41-I144</f>
        <v>212</v>
      </c>
      <c r="J246" s="11">
        <f>+J41-J144</f>
        <v>318</v>
      </c>
      <c r="K246" s="11"/>
      <c r="L246" s="11">
        <f>+L41-L144</f>
        <v>3187</v>
      </c>
      <c r="M246" s="11">
        <f>+M41-M144</f>
        <v>1405</v>
      </c>
      <c r="N246" s="11">
        <f>+N41-N144</f>
        <v>119</v>
      </c>
      <c r="O246" s="11">
        <f>+O41-O144</f>
        <v>461</v>
      </c>
      <c r="P246" s="11">
        <f>+P41-P144</f>
        <v>56</v>
      </c>
      <c r="Q246" s="11">
        <f>+Q41-Q144</f>
        <v>20</v>
      </c>
      <c r="R246" s="67">
        <f t="shared" si="23"/>
        <v>6938</v>
      </c>
    </row>
    <row r="247" spans="1:18" ht="12.75">
      <c r="A247" s="66" t="s">
        <v>48</v>
      </c>
      <c r="B247" s="66"/>
      <c r="C247" s="66"/>
      <c r="D247" s="66"/>
      <c r="E247" s="11">
        <f>+E42-E145</f>
        <v>0</v>
      </c>
      <c r="F247" s="11">
        <f>+F42-F145</f>
        <v>31</v>
      </c>
      <c r="G247" s="11">
        <f>+G42-G145</f>
        <v>635</v>
      </c>
      <c r="H247" s="11">
        <f>+H42-H145</f>
        <v>426</v>
      </c>
      <c r="I247" s="11">
        <f>+I42-I145</f>
        <v>210</v>
      </c>
      <c r="J247" s="11">
        <f>+J42-J145</f>
        <v>253</v>
      </c>
      <c r="K247" s="11"/>
      <c r="L247" s="11">
        <f>+L42-L145</f>
        <v>2886</v>
      </c>
      <c r="M247" s="11">
        <f>+M42-M145</f>
        <v>1068</v>
      </c>
      <c r="N247" s="11">
        <f>+N42-N145</f>
        <v>196</v>
      </c>
      <c r="O247" s="11">
        <f>+O42-O145</f>
        <v>339</v>
      </c>
      <c r="P247" s="11">
        <f>+P42-P145</f>
        <v>26</v>
      </c>
      <c r="Q247" s="11">
        <f>+Q42-Q145</f>
        <v>25</v>
      </c>
      <c r="R247" s="67">
        <f>SUM(E247:Q247)</f>
        <v>6095</v>
      </c>
    </row>
    <row r="248" spans="1:18" ht="12.75">
      <c r="A248" s="66" t="s">
        <v>62</v>
      </c>
      <c r="B248" s="66"/>
      <c r="C248" s="66"/>
      <c r="D248" s="66"/>
      <c r="E248" s="11">
        <f>+E43-E146</f>
        <v>0</v>
      </c>
      <c r="F248" s="11">
        <f>+F43-F146</f>
        <v>18</v>
      </c>
      <c r="G248" s="11">
        <f>+G43-G146</f>
        <v>700</v>
      </c>
      <c r="H248" s="11">
        <f>+H43-H146</f>
        <v>434</v>
      </c>
      <c r="I248" s="11">
        <f>+I43-I146</f>
        <v>210</v>
      </c>
      <c r="J248" s="11">
        <f>+J43-J146</f>
        <v>310</v>
      </c>
      <c r="K248" s="11"/>
      <c r="L248" s="11">
        <f>+L43-L146</f>
        <v>1826</v>
      </c>
      <c r="M248" s="11">
        <f>+M43-M146</f>
        <v>419</v>
      </c>
      <c r="N248" s="11">
        <f>+N43-N146</f>
        <v>40</v>
      </c>
      <c r="O248" s="11">
        <f>+O43-O146</f>
        <v>24</v>
      </c>
      <c r="P248" s="11">
        <f>+P43-P146</f>
        <v>6</v>
      </c>
      <c r="Q248" s="11">
        <f>+Q43-Q146</f>
        <v>17</v>
      </c>
      <c r="R248" s="67">
        <f>SUM(E248:Q248)</f>
        <v>4004</v>
      </c>
    </row>
    <row r="249" spans="1:18" ht="12.75">
      <c r="A249" s="68" t="s">
        <v>72</v>
      </c>
      <c r="B249" s="68"/>
      <c r="C249" s="68"/>
      <c r="D249" s="68"/>
      <c r="E249" s="29">
        <f>+E44-E147</f>
        <v>0</v>
      </c>
      <c r="F249" s="29">
        <f>+F44-F147</f>
        <v>48</v>
      </c>
      <c r="G249" s="29">
        <f>+G44-G147</f>
        <v>814</v>
      </c>
      <c r="H249" s="29">
        <f>+H44-H147</f>
        <v>577</v>
      </c>
      <c r="I249" s="29">
        <f>+I44-I147</f>
        <v>213</v>
      </c>
      <c r="J249" s="29">
        <f>+J44-J147</f>
        <v>473</v>
      </c>
      <c r="K249" s="29"/>
      <c r="L249" s="29">
        <f>+L44-L147</f>
        <v>2005</v>
      </c>
      <c r="M249" s="29">
        <f>+M44-M147</f>
        <v>580</v>
      </c>
      <c r="N249" s="29">
        <f>+N44-N147</f>
        <v>69</v>
      </c>
      <c r="O249" s="29">
        <f>+O44-O147</f>
        <v>97</v>
      </c>
      <c r="P249" s="29">
        <f>+P44-P147</f>
        <v>17</v>
      </c>
      <c r="Q249" s="29">
        <f>+Q44-Q147</f>
        <v>22</v>
      </c>
      <c r="R249" s="69">
        <f>SUM(E249:Q249)</f>
        <v>4915</v>
      </c>
    </row>
    <row r="250" spans="1:18" ht="12.75">
      <c r="A250" s="70" t="s">
        <v>76</v>
      </c>
      <c r="B250" s="70"/>
      <c r="C250" s="70"/>
      <c r="D250" s="70"/>
      <c r="E250" s="10">
        <f>E45-E148</f>
        <v>1</v>
      </c>
      <c r="F250" s="10">
        <f>F45-F148</f>
        <v>73</v>
      </c>
      <c r="G250" s="10">
        <f>G45-G148</f>
        <v>899</v>
      </c>
      <c r="H250" s="10">
        <f>H45-H148</f>
        <v>298</v>
      </c>
      <c r="I250" s="10">
        <f>I45-I148</f>
        <v>162</v>
      </c>
      <c r="J250" s="10">
        <f>J45-J148</f>
        <v>499</v>
      </c>
      <c r="K250" s="10"/>
      <c r="L250" s="10">
        <f>L45-L148</f>
        <v>2508</v>
      </c>
      <c r="M250" s="10">
        <f>M45-M148</f>
        <v>727</v>
      </c>
      <c r="N250" s="10">
        <f>N45-N148</f>
        <v>89</v>
      </c>
      <c r="O250" s="10">
        <f>O45-O148</f>
        <v>163</v>
      </c>
      <c r="P250" s="10">
        <f>P45-P148</f>
        <v>38</v>
      </c>
      <c r="Q250" s="10">
        <f>Q45-Q148</f>
        <v>12</v>
      </c>
      <c r="R250" s="71">
        <f>R45-R148</f>
        <v>5469</v>
      </c>
    </row>
    <row r="251" spans="1:18" ht="12.75">
      <c r="A251" s="70" t="s">
        <v>77</v>
      </c>
      <c r="B251" s="70"/>
      <c r="C251" s="70"/>
      <c r="D251" s="70"/>
      <c r="E251" s="10">
        <f>E46-E149</f>
        <v>0</v>
      </c>
      <c r="F251" s="10">
        <f>F46-F149</f>
        <v>71</v>
      </c>
      <c r="G251" s="10">
        <f>G46-G149</f>
        <v>951</v>
      </c>
      <c r="H251" s="10">
        <f>H46-H149</f>
        <v>305</v>
      </c>
      <c r="I251" s="10">
        <f>I46-I149</f>
        <v>199</v>
      </c>
      <c r="J251" s="10">
        <f>J46-J149</f>
        <v>582</v>
      </c>
      <c r="K251" s="10"/>
      <c r="L251" s="10">
        <f>L46-L149</f>
        <v>2408</v>
      </c>
      <c r="M251" s="10">
        <f>M46-M149</f>
        <v>850</v>
      </c>
      <c r="N251" s="10">
        <f>N46-N149</f>
        <v>77</v>
      </c>
      <c r="O251" s="10">
        <f>O46-O149</f>
        <v>169</v>
      </c>
      <c r="P251" s="10">
        <f>P46-P149</f>
        <v>17</v>
      </c>
      <c r="Q251" s="10">
        <f>Q46-Q149</f>
        <v>10</v>
      </c>
      <c r="R251" s="71">
        <f>R46-R149</f>
        <v>5639</v>
      </c>
    </row>
    <row r="252" spans="1:18" ht="12.75">
      <c r="A252" s="68" t="s">
        <v>87</v>
      </c>
      <c r="B252" s="68"/>
      <c r="C252" s="68"/>
      <c r="D252" s="68"/>
      <c r="E252" s="155">
        <v>0</v>
      </c>
      <c r="F252" s="156">
        <v>74</v>
      </c>
      <c r="G252" s="156">
        <v>839</v>
      </c>
      <c r="H252" s="156">
        <v>330</v>
      </c>
      <c r="I252" s="156">
        <v>185</v>
      </c>
      <c r="J252" s="156">
        <v>672</v>
      </c>
      <c r="K252" s="156"/>
      <c r="L252" s="156">
        <v>2842</v>
      </c>
      <c r="M252" s="156">
        <v>957</v>
      </c>
      <c r="N252" s="156">
        <v>117</v>
      </c>
      <c r="O252" s="156">
        <v>218</v>
      </c>
      <c r="P252" s="156">
        <v>25</v>
      </c>
      <c r="Q252" s="156">
        <v>5</v>
      </c>
      <c r="R252" s="157">
        <f>SUM(E252:Q252)</f>
        <v>6264</v>
      </c>
    </row>
    <row r="253" spans="1:18" ht="12.75">
      <c r="A253" s="149" t="s">
        <v>89</v>
      </c>
      <c r="B253" s="149"/>
      <c r="C253" s="149"/>
      <c r="D253" s="149"/>
      <c r="E253" s="157">
        <f>E49-E151</f>
        <v>27</v>
      </c>
      <c r="F253" s="157">
        <f>F49-F151</f>
        <v>96</v>
      </c>
      <c r="G253" s="157">
        <f>G49-G151</f>
        <v>757</v>
      </c>
      <c r="H253" s="157">
        <f>H49-H151</f>
        <v>270</v>
      </c>
      <c r="I253" s="157">
        <f>I49-I151</f>
        <v>194</v>
      </c>
      <c r="J253" s="157">
        <f>J49-J151</f>
        <v>787</v>
      </c>
      <c r="K253" s="157"/>
      <c r="L253" s="157">
        <f>L49-L151</f>
        <v>2655</v>
      </c>
      <c r="M253" s="157">
        <f>M49-M151</f>
        <v>1302</v>
      </c>
      <c r="N253" s="157">
        <f>N49-N151</f>
        <v>183</v>
      </c>
      <c r="O253" s="157">
        <f>O49-O151</f>
        <v>327</v>
      </c>
      <c r="P253" s="157">
        <f>P49-P151</f>
        <v>50</v>
      </c>
      <c r="Q253" s="157">
        <f>Q49-Q151</f>
        <v>25</v>
      </c>
      <c r="R253" s="157">
        <f>SUM(E253:Q253)</f>
        <v>6673</v>
      </c>
    </row>
    <row r="254" spans="1:18" ht="12.75">
      <c r="A254" s="149" t="s">
        <v>91</v>
      </c>
      <c r="B254" s="149"/>
      <c r="C254" s="149"/>
      <c r="D254" s="149"/>
      <c r="E254" s="157">
        <v>27</v>
      </c>
      <c r="F254" s="157">
        <v>96</v>
      </c>
      <c r="G254" s="157">
        <v>755</v>
      </c>
      <c r="H254" s="157">
        <v>269</v>
      </c>
      <c r="I254" s="157">
        <v>201</v>
      </c>
      <c r="J254" s="157">
        <v>794</v>
      </c>
      <c r="K254" s="157"/>
      <c r="L254" s="157">
        <v>2686</v>
      </c>
      <c r="M254" s="157">
        <v>1335</v>
      </c>
      <c r="N254" s="157">
        <v>182</v>
      </c>
      <c r="O254" s="157">
        <v>331</v>
      </c>
      <c r="P254" s="157">
        <v>47</v>
      </c>
      <c r="Q254" s="157">
        <v>25</v>
      </c>
      <c r="R254" s="157">
        <f>SUM(E254:Q254)</f>
        <v>6748</v>
      </c>
    </row>
    <row r="255" spans="1:18" ht="12.75">
      <c r="A255" s="149" t="s">
        <v>93</v>
      </c>
      <c r="B255" s="149">
        <v>1</v>
      </c>
      <c r="C255" s="149">
        <v>0</v>
      </c>
      <c r="D255" s="149">
        <v>0</v>
      </c>
      <c r="E255" s="151">
        <v>14</v>
      </c>
      <c r="F255" s="152">
        <v>100</v>
      </c>
      <c r="G255" s="152">
        <v>932</v>
      </c>
      <c r="H255" s="152">
        <v>354</v>
      </c>
      <c r="I255" s="152">
        <v>231</v>
      </c>
      <c r="J255" s="152">
        <v>610</v>
      </c>
      <c r="K255" s="152"/>
      <c r="L255" s="152">
        <v>1922</v>
      </c>
      <c r="M255" s="152">
        <v>744</v>
      </c>
      <c r="N255" s="153">
        <v>78</v>
      </c>
      <c r="O255" s="152">
        <v>92</v>
      </c>
      <c r="P255" s="152">
        <v>21</v>
      </c>
      <c r="Q255" s="153">
        <v>28</v>
      </c>
      <c r="R255" s="154">
        <f>SUM(B255:Q255)</f>
        <v>5127</v>
      </c>
    </row>
    <row r="256" spans="1:28" ht="12.75">
      <c r="A256" s="149" t="s">
        <v>99</v>
      </c>
      <c r="B256" s="271">
        <v>6</v>
      </c>
      <c r="C256" s="271">
        <v>1</v>
      </c>
      <c r="D256" s="271">
        <v>0</v>
      </c>
      <c r="E256" s="271">
        <v>20</v>
      </c>
      <c r="F256" s="271">
        <v>109</v>
      </c>
      <c r="G256" s="271">
        <v>982</v>
      </c>
      <c r="H256" s="271">
        <v>497</v>
      </c>
      <c r="I256" s="271">
        <v>294</v>
      </c>
      <c r="J256" s="271">
        <v>800</v>
      </c>
      <c r="K256" s="271"/>
      <c r="L256" s="271">
        <v>2112</v>
      </c>
      <c r="M256" s="271">
        <v>958</v>
      </c>
      <c r="N256" s="271">
        <v>83</v>
      </c>
      <c r="O256" s="271">
        <v>156</v>
      </c>
      <c r="P256" s="271">
        <v>21</v>
      </c>
      <c r="Q256" s="271">
        <v>12</v>
      </c>
      <c r="R256" s="271">
        <v>6051</v>
      </c>
      <c r="T256" s="31"/>
      <c r="U256" s="28"/>
      <c r="V256" s="28"/>
      <c r="W256" s="32"/>
      <c r="X256" s="33"/>
      <c r="Y256" s="33"/>
      <c r="AB256" s="1"/>
    </row>
    <row r="257" spans="1:25" ht="12.75">
      <c r="A257" s="101" t="s">
        <v>103</v>
      </c>
      <c r="B257" s="246">
        <v>11</v>
      </c>
      <c r="C257" s="246">
        <v>2</v>
      </c>
      <c r="D257" s="246">
        <v>0</v>
      </c>
      <c r="E257" s="246">
        <v>29</v>
      </c>
      <c r="F257" s="246">
        <v>86</v>
      </c>
      <c r="G257" s="246">
        <v>901</v>
      </c>
      <c r="H257" s="246">
        <v>529</v>
      </c>
      <c r="I257" s="246">
        <v>339</v>
      </c>
      <c r="J257" s="246">
        <v>943</v>
      </c>
      <c r="K257" s="246">
        <v>543</v>
      </c>
      <c r="L257" s="246">
        <v>2130</v>
      </c>
      <c r="M257" s="246">
        <v>1328</v>
      </c>
      <c r="N257" s="246">
        <v>123</v>
      </c>
      <c r="O257" s="246">
        <v>142</v>
      </c>
      <c r="P257" s="246">
        <v>37</v>
      </c>
      <c r="Q257" s="246">
        <v>20</v>
      </c>
      <c r="R257" s="246">
        <v>7163</v>
      </c>
      <c r="T257" s="31"/>
      <c r="U257" s="28"/>
      <c r="V257" s="28"/>
      <c r="W257" s="32"/>
      <c r="X257" s="33"/>
      <c r="Y257" s="33"/>
    </row>
    <row r="258" spans="1:25" ht="30">
      <c r="A258" s="72" t="s">
        <v>111</v>
      </c>
      <c r="B258" s="62">
        <f>SUM(B223:B257)</f>
        <v>18</v>
      </c>
      <c r="C258" s="62">
        <f aca="true" t="shared" si="24" ref="B258:R258">SUM(C223:C257)</f>
        <v>3</v>
      </c>
      <c r="D258" s="62">
        <f t="shared" si="24"/>
        <v>0</v>
      </c>
      <c r="E258" s="62">
        <f t="shared" si="24"/>
        <v>577</v>
      </c>
      <c r="F258" s="62">
        <f t="shared" si="24"/>
        <v>1979</v>
      </c>
      <c r="G258" s="62">
        <f t="shared" si="24"/>
        <v>32392</v>
      </c>
      <c r="H258" s="62">
        <f>SUM(H223:H257)</f>
        <v>15530</v>
      </c>
      <c r="I258" s="62">
        <f t="shared" si="24"/>
        <v>8298</v>
      </c>
      <c r="J258" s="62">
        <f t="shared" si="24"/>
        <v>15641</v>
      </c>
      <c r="K258" s="62">
        <f t="shared" si="24"/>
        <v>543</v>
      </c>
      <c r="L258" s="62">
        <f t="shared" si="24"/>
        <v>78497</v>
      </c>
      <c r="M258" s="62">
        <f>SUM(M223:M257)</f>
        <v>32254</v>
      </c>
      <c r="N258" s="62">
        <f t="shared" si="24"/>
        <v>3806</v>
      </c>
      <c r="O258" s="62">
        <f t="shared" si="24"/>
        <v>8386</v>
      </c>
      <c r="P258" s="62">
        <f t="shared" si="24"/>
        <v>1509</v>
      </c>
      <c r="Q258" s="62">
        <f t="shared" si="24"/>
        <v>779</v>
      </c>
      <c r="R258" s="62">
        <f t="shared" si="24"/>
        <v>200212</v>
      </c>
      <c r="T258" s="31"/>
      <c r="U258" s="28"/>
      <c r="V258" s="28"/>
      <c r="W258" s="32"/>
      <c r="X258" s="33"/>
      <c r="Y258" s="33"/>
    </row>
    <row r="259" spans="1:25" ht="30">
      <c r="A259" s="56" t="s">
        <v>112</v>
      </c>
      <c r="B259" s="57">
        <f aca="true" t="shared" si="25" ref="B259:R259">AVERAGE(B223:B257)</f>
        <v>6</v>
      </c>
      <c r="C259" s="57">
        <f t="shared" si="25"/>
        <v>1</v>
      </c>
      <c r="D259" s="57">
        <f t="shared" si="25"/>
        <v>0</v>
      </c>
      <c r="E259" s="57">
        <f t="shared" si="25"/>
        <v>16.485714285714284</v>
      </c>
      <c r="F259" s="57">
        <f t="shared" si="25"/>
        <v>56.542857142857144</v>
      </c>
      <c r="G259" s="57">
        <f t="shared" si="25"/>
        <v>925.4857142857143</v>
      </c>
      <c r="H259" s="57">
        <f>AVERAGE(H223:H257)</f>
        <v>443.7142857142857</v>
      </c>
      <c r="I259" s="57">
        <f t="shared" si="25"/>
        <v>237.0857142857143</v>
      </c>
      <c r="J259" s="57">
        <f t="shared" si="25"/>
        <v>446.8857142857143</v>
      </c>
      <c r="K259" s="57">
        <f t="shared" si="25"/>
        <v>543</v>
      </c>
      <c r="L259" s="57">
        <f t="shared" si="25"/>
        <v>2242.7714285714287</v>
      </c>
      <c r="M259" s="57">
        <f>AVERAGE(M223:M257)</f>
        <v>921.5428571428571</v>
      </c>
      <c r="N259" s="57">
        <f t="shared" si="25"/>
        <v>108.74285714285715</v>
      </c>
      <c r="O259" s="57">
        <f t="shared" si="25"/>
        <v>239.6</v>
      </c>
      <c r="P259" s="57">
        <f t="shared" si="25"/>
        <v>43.114285714285714</v>
      </c>
      <c r="Q259" s="57">
        <f t="shared" si="25"/>
        <v>22.257142857142856</v>
      </c>
      <c r="R259" s="57">
        <f t="shared" si="25"/>
        <v>5720.342857142857</v>
      </c>
      <c r="T259" s="31"/>
      <c r="U259" s="28"/>
      <c r="V259" s="28"/>
      <c r="W259" s="32"/>
      <c r="X259" s="33"/>
      <c r="Y259" s="33"/>
    </row>
    <row r="260" spans="1:25" ht="15">
      <c r="A260" s="58" t="s">
        <v>44</v>
      </c>
      <c r="B260" s="127">
        <f>(B258/$R$258)*100</f>
        <v>0.008990470101692207</v>
      </c>
      <c r="C260" s="127">
        <f>(C258/$R$258)*100</f>
        <v>0.0014984116836153677</v>
      </c>
      <c r="D260" s="127">
        <f>(D258/$R$258)*100</f>
        <v>0</v>
      </c>
      <c r="E260" s="127">
        <f>(E258/$R$258)*100</f>
        <v>0.2881945138153557</v>
      </c>
      <c r="F260" s="127">
        <f>(F258/$R$258)*100</f>
        <v>0.9884522406249376</v>
      </c>
      <c r="G260" s="127">
        <f>(G258/$R$258)*100</f>
        <v>16.17885041855633</v>
      </c>
      <c r="H260" s="127">
        <f>(H258/$R$258)*100</f>
        <v>7.756777815515553</v>
      </c>
      <c r="I260" s="127">
        <f>(I258/$R$258)*100</f>
        <v>4.144606716880108</v>
      </c>
      <c r="J260" s="127">
        <f>(J258/$R$258)*100</f>
        <v>7.8122190478093225</v>
      </c>
      <c r="K260" s="127">
        <f>(K258/$R$258)*100</f>
        <v>0.27121251473438157</v>
      </c>
      <c r="L260" s="127">
        <f>(L258/$R$258)*100</f>
        <v>39.20694064291851</v>
      </c>
      <c r="M260" s="127">
        <f>(M258/$R$258)*100</f>
        <v>16.109923481110023</v>
      </c>
      <c r="N260" s="127">
        <f>(N258/$R$258)*100</f>
        <v>1.9009849559466965</v>
      </c>
      <c r="O260" s="127">
        <f>(O258/$R$258)*100</f>
        <v>4.188560126266158</v>
      </c>
      <c r="P260" s="127">
        <f>(P258/$R$258)*100</f>
        <v>0.7537010768585299</v>
      </c>
      <c r="Q260" s="127">
        <f>(Q258/$R$258)*100</f>
        <v>0.38908756717879045</v>
      </c>
      <c r="R260" s="128">
        <f>SUM(E260:Q260)</f>
        <v>99.9895111182147</v>
      </c>
      <c r="T260" s="31"/>
      <c r="U260" s="28"/>
      <c r="V260" s="28"/>
      <c r="W260" s="32"/>
      <c r="X260" s="33"/>
      <c r="Y260" s="33"/>
    </row>
    <row r="261" spans="5:18" ht="12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45">
      <c r="A262" s="54" t="s">
        <v>120</v>
      </c>
      <c r="B262" s="55">
        <f>AVERAGE(B252:B256)</f>
        <v>3.5</v>
      </c>
      <c r="C262" s="55">
        <f aca="true" t="shared" si="26" ref="C262:R262">AVERAGE(C252:C256)</f>
        <v>0.5</v>
      </c>
      <c r="D262" s="55">
        <f t="shared" si="26"/>
        <v>0</v>
      </c>
      <c r="E262" s="55">
        <f t="shared" si="26"/>
        <v>17.6</v>
      </c>
      <c r="F262" s="55">
        <f t="shared" si="26"/>
        <v>95</v>
      </c>
      <c r="G262" s="55">
        <f t="shared" si="26"/>
        <v>853</v>
      </c>
      <c r="H262" s="55">
        <f>AVERAGE(H252:H256)</f>
        <v>344</v>
      </c>
      <c r="I262" s="55">
        <f t="shared" si="26"/>
        <v>221</v>
      </c>
      <c r="J262" s="55">
        <f>AVERAGE(J252:J256)</f>
        <v>732.6</v>
      </c>
      <c r="K262" s="55">
        <v>0</v>
      </c>
      <c r="L262" s="55">
        <f t="shared" si="26"/>
        <v>2443.4</v>
      </c>
      <c r="M262" s="55">
        <f t="shared" si="26"/>
        <v>1059.2</v>
      </c>
      <c r="N262" s="55">
        <f t="shared" si="26"/>
        <v>128.6</v>
      </c>
      <c r="O262" s="55">
        <f t="shared" si="26"/>
        <v>224.8</v>
      </c>
      <c r="P262" s="55">
        <f t="shared" si="26"/>
        <v>32.8</v>
      </c>
      <c r="Q262" s="55">
        <f t="shared" si="26"/>
        <v>19</v>
      </c>
      <c r="R262" s="55">
        <f t="shared" si="26"/>
        <v>6172.6</v>
      </c>
    </row>
    <row r="263" spans="1:18" ht="45">
      <c r="A263" s="56" t="s">
        <v>116</v>
      </c>
      <c r="B263" s="57">
        <f>AVERAGE(B247:B256)</f>
        <v>3.5</v>
      </c>
      <c r="C263" s="57">
        <f aca="true" t="shared" si="27" ref="C263:R263">AVERAGE(C247:C256)</f>
        <v>0.5</v>
      </c>
      <c r="D263" s="57">
        <f t="shared" si="27"/>
        <v>0</v>
      </c>
      <c r="E263" s="57">
        <f t="shared" si="27"/>
        <v>8.9</v>
      </c>
      <c r="F263" s="57">
        <f t="shared" si="27"/>
        <v>71.6</v>
      </c>
      <c r="G263" s="57">
        <f t="shared" si="27"/>
        <v>826.4</v>
      </c>
      <c r="H263" s="57">
        <f>AVERAGE(H247:H256)</f>
        <v>376</v>
      </c>
      <c r="I263" s="57">
        <f t="shared" si="27"/>
        <v>209.9</v>
      </c>
      <c r="J263" s="57">
        <f>AVERAGE(J247:J256)</f>
        <v>578</v>
      </c>
      <c r="K263" s="57">
        <v>0</v>
      </c>
      <c r="L263" s="57">
        <f t="shared" si="27"/>
        <v>2385</v>
      </c>
      <c r="M263" s="57">
        <f t="shared" si="27"/>
        <v>894</v>
      </c>
      <c r="N263" s="57">
        <f t="shared" si="27"/>
        <v>111.4</v>
      </c>
      <c r="O263" s="57">
        <f t="shared" si="27"/>
        <v>191.6</v>
      </c>
      <c r="P263" s="57">
        <f t="shared" si="27"/>
        <v>26.8</v>
      </c>
      <c r="Q263" s="57">
        <f t="shared" si="27"/>
        <v>18.1</v>
      </c>
      <c r="R263" s="57">
        <f t="shared" si="27"/>
        <v>5698.5</v>
      </c>
    </row>
    <row r="264" spans="1:19" ht="15">
      <c r="A264" s="58" t="s">
        <v>44</v>
      </c>
      <c r="B264" s="127">
        <f>(B262/$R$262)*100</f>
        <v>0.05670220004536175</v>
      </c>
      <c r="C264" s="127">
        <f>(C262/$R$262)*100</f>
        <v>0.008100314292194537</v>
      </c>
      <c r="D264" s="127">
        <f>(D262/$R$262)*100</f>
        <v>0</v>
      </c>
      <c r="E264" s="127">
        <f>(E262/$R$262)*100</f>
        <v>0.2851310630852477</v>
      </c>
      <c r="F264" s="127">
        <f>(F262/$R$262)*100</f>
        <v>1.5390597155169619</v>
      </c>
      <c r="G264" s="127">
        <f>(G262/$R$262)*100</f>
        <v>13.819136182483879</v>
      </c>
      <c r="H264" s="127">
        <f>(H262/$R$262)*100</f>
        <v>5.573016233029842</v>
      </c>
      <c r="I264" s="127">
        <f>(I262/$R$262)*100</f>
        <v>3.5803389171499855</v>
      </c>
      <c r="J264" s="127">
        <f>(J262/$R$262)*100</f>
        <v>11.868580500923436</v>
      </c>
      <c r="K264" s="127">
        <f>(K262/$R$262)*100</f>
        <v>0</v>
      </c>
      <c r="L264" s="127">
        <f>(L262/$R$262)*100</f>
        <v>39.58461588309626</v>
      </c>
      <c r="M264" s="127">
        <f>(M262/$R$262)*100</f>
        <v>17.159705796584905</v>
      </c>
      <c r="N264" s="127">
        <f>(N262/$R$262)*100</f>
        <v>2.083400835952435</v>
      </c>
      <c r="O264" s="127">
        <f>(O262/$R$262)*100</f>
        <v>3.6419013057706637</v>
      </c>
      <c r="P264" s="127">
        <f>(P262/$R$262)*100</f>
        <v>0.5313806175679616</v>
      </c>
      <c r="Q264" s="127">
        <f>(Q262/$R$262)*100</f>
        <v>0.3078119431033924</v>
      </c>
      <c r="R264" s="128">
        <f>SUM(E264:Q264)</f>
        <v>99.97407899426496</v>
      </c>
      <c r="S264" s="1"/>
    </row>
    <row r="265" spans="19:21" ht="12.75">
      <c r="S265" s="8"/>
      <c r="T265" s="8"/>
      <c r="U265" s="8"/>
    </row>
    <row r="266" spans="1:21" ht="12.75">
      <c r="A266" s="341" t="s">
        <v>124</v>
      </c>
      <c r="B266" s="3"/>
      <c r="C266" s="3"/>
      <c r="D266" s="3"/>
      <c r="S266" s="8"/>
      <c r="T266" s="8"/>
      <c r="U266" s="8"/>
    </row>
    <row r="267" spans="18:21" ht="12.75">
      <c r="R267" s="1"/>
      <c r="S267" s="8"/>
      <c r="T267" s="8"/>
      <c r="U267" s="8"/>
    </row>
    <row r="274" spans="21:32" ht="15">
      <c r="U274" s="307" t="s">
        <v>75</v>
      </c>
      <c r="V274" s="308"/>
      <c r="W274" s="308"/>
      <c r="X274" s="308"/>
      <c r="Y274" s="309"/>
      <c r="Z274" s="26"/>
      <c r="AB274" s="307" t="s">
        <v>75</v>
      </c>
      <c r="AC274" s="308"/>
      <c r="AD274" s="308"/>
      <c r="AE274" s="308"/>
      <c r="AF274" s="309"/>
    </row>
    <row r="275" spans="21:32" ht="30">
      <c r="U275" s="209" t="s">
        <v>68</v>
      </c>
      <c r="V275" s="209" t="s">
        <v>117</v>
      </c>
      <c r="W275" s="209" t="s">
        <v>109</v>
      </c>
      <c r="X275" s="209" t="s">
        <v>70</v>
      </c>
      <c r="Y275" s="75" t="s">
        <v>71</v>
      </c>
      <c r="Z275" s="50"/>
      <c r="AB275" s="209" t="s">
        <v>68</v>
      </c>
      <c r="AC275" s="209" t="s">
        <v>118</v>
      </c>
      <c r="AD275" s="209" t="s">
        <v>109</v>
      </c>
      <c r="AE275" s="209" t="s">
        <v>70</v>
      </c>
      <c r="AF275" s="75" t="s">
        <v>71</v>
      </c>
    </row>
    <row r="276" spans="21:32" ht="12.75">
      <c r="U276" s="76" t="s">
        <v>94</v>
      </c>
      <c r="V276" s="37">
        <f>+B262</f>
        <v>3.5</v>
      </c>
      <c r="W276" s="37">
        <f>+B257</f>
        <v>11</v>
      </c>
      <c r="X276" s="84">
        <f>+W276-V276</f>
        <v>7.5</v>
      </c>
      <c r="Y276" s="89">
        <v>0</v>
      </c>
      <c r="AB276" s="76" t="s">
        <v>94</v>
      </c>
      <c r="AC276" s="37">
        <f>+B263</f>
        <v>3.5</v>
      </c>
      <c r="AD276" s="37">
        <f>+W276</f>
        <v>11</v>
      </c>
      <c r="AE276" s="84">
        <f>+AD276-AC276</f>
        <v>7.5</v>
      </c>
      <c r="AF276" s="89">
        <v>0</v>
      </c>
    </row>
    <row r="277" spans="21:32" ht="12.75">
      <c r="U277" s="77" t="s">
        <v>95</v>
      </c>
      <c r="V277" s="38">
        <f>+C262</f>
        <v>0.5</v>
      </c>
      <c r="W277" s="38">
        <f>+C257</f>
        <v>2</v>
      </c>
      <c r="X277" s="85">
        <f>+W277-V277</f>
        <v>1.5</v>
      </c>
      <c r="Y277" s="91">
        <f>IF(W277&gt;0,(W277-V277)*100/V277,0)</f>
        <v>300</v>
      </c>
      <c r="AB277" s="77" t="s">
        <v>95</v>
      </c>
      <c r="AC277" s="38">
        <f>+C263</f>
        <v>0.5</v>
      </c>
      <c r="AD277" s="38">
        <f>+W277</f>
        <v>2</v>
      </c>
      <c r="AE277" s="85">
        <f>+AD277-AC277</f>
        <v>1.5</v>
      </c>
      <c r="AF277" s="90">
        <v>0</v>
      </c>
    </row>
    <row r="278" spans="21:32" ht="12.75">
      <c r="U278" s="77" t="s">
        <v>96</v>
      </c>
      <c r="V278" s="38">
        <f>+D262</f>
        <v>0</v>
      </c>
      <c r="W278" s="38">
        <f>+D257</f>
        <v>0</v>
      </c>
      <c r="X278" s="85">
        <f aca="true" t="shared" si="28" ref="X278:X290">+W278-V278</f>
        <v>0</v>
      </c>
      <c r="Y278" s="90">
        <v>0</v>
      </c>
      <c r="AB278" s="77" t="s">
        <v>96</v>
      </c>
      <c r="AC278" s="38">
        <f>+D263</f>
        <v>0</v>
      </c>
      <c r="AD278" s="38">
        <f>+W278</f>
        <v>0</v>
      </c>
      <c r="AE278" s="85">
        <f aca="true" t="shared" si="29" ref="AE278:AE290">+AD278-AC278</f>
        <v>0</v>
      </c>
      <c r="AF278" s="90">
        <f aca="true" t="shared" si="30" ref="AF278:AF290">IF(AD278&gt;0,(AD278-AC278)*100/AC278,0)</f>
        <v>0</v>
      </c>
    </row>
    <row r="279" spans="21:32" ht="12.75">
      <c r="U279" s="77" t="s">
        <v>2</v>
      </c>
      <c r="V279" s="38">
        <f>+E262</f>
        <v>17.6</v>
      </c>
      <c r="W279" s="38">
        <f>+E257</f>
        <v>29</v>
      </c>
      <c r="X279" s="85">
        <f t="shared" si="28"/>
        <v>11.399999999999999</v>
      </c>
      <c r="Y279" s="90">
        <v>0</v>
      </c>
      <c r="Z279" s="42"/>
      <c r="AB279" s="77" t="s">
        <v>2</v>
      </c>
      <c r="AC279" s="38">
        <f>+E263</f>
        <v>8.9</v>
      </c>
      <c r="AD279" s="38">
        <f>+W279</f>
        <v>29</v>
      </c>
      <c r="AE279" s="85">
        <f t="shared" si="29"/>
        <v>20.1</v>
      </c>
      <c r="AF279" s="91">
        <f t="shared" si="30"/>
        <v>225.8426966292135</v>
      </c>
    </row>
    <row r="280" spans="21:32" ht="12.75">
      <c r="U280" s="77" t="s">
        <v>3</v>
      </c>
      <c r="V280" s="38">
        <f>+F262</f>
        <v>95</v>
      </c>
      <c r="W280" s="38">
        <f>+F257</f>
        <v>86</v>
      </c>
      <c r="X280" s="85">
        <f t="shared" si="28"/>
        <v>-9</v>
      </c>
      <c r="Y280" s="90">
        <f aca="true" t="shared" si="31" ref="Y280:Y291">IF(W280&gt;0,(W280-V280)*100/V280,0)</f>
        <v>-9.473684210526315</v>
      </c>
      <c r="Z280" s="42"/>
      <c r="AB280" s="77" t="s">
        <v>3</v>
      </c>
      <c r="AC280" s="38">
        <f>+F263</f>
        <v>71.6</v>
      </c>
      <c r="AD280" s="38">
        <f>+W280</f>
        <v>86</v>
      </c>
      <c r="AE280" s="85">
        <f t="shared" si="29"/>
        <v>14.400000000000006</v>
      </c>
      <c r="AF280" s="91">
        <f t="shared" si="30"/>
        <v>20.111731843575427</v>
      </c>
    </row>
    <row r="281" spans="21:32" ht="12.75">
      <c r="U281" s="77" t="s">
        <v>4</v>
      </c>
      <c r="V281" s="38">
        <f>+G262</f>
        <v>853</v>
      </c>
      <c r="W281" s="38">
        <f>+G257</f>
        <v>901</v>
      </c>
      <c r="X281" s="85">
        <f t="shared" si="28"/>
        <v>48</v>
      </c>
      <c r="Y281" s="91">
        <f t="shared" si="31"/>
        <v>5.6271981242672915</v>
      </c>
      <c r="Z281" s="42"/>
      <c r="AB281" s="77" t="s">
        <v>4</v>
      </c>
      <c r="AC281" s="38">
        <f>+G263</f>
        <v>826.4</v>
      </c>
      <c r="AD281" s="38">
        <f aca="true" t="shared" si="32" ref="AD281:AD291">+W281</f>
        <v>901</v>
      </c>
      <c r="AE281" s="85">
        <f t="shared" si="29"/>
        <v>74.60000000000002</v>
      </c>
      <c r="AF281" s="91">
        <f t="shared" si="30"/>
        <v>9.027105517909005</v>
      </c>
    </row>
    <row r="282" spans="21:32" ht="12.75">
      <c r="U282" s="77" t="s">
        <v>5</v>
      </c>
      <c r="V282" s="38">
        <f>+H262</f>
        <v>344</v>
      </c>
      <c r="W282" s="38">
        <f>+H257</f>
        <v>529</v>
      </c>
      <c r="X282" s="85">
        <f t="shared" si="28"/>
        <v>185</v>
      </c>
      <c r="Y282" s="91">
        <f t="shared" si="31"/>
        <v>53.77906976744186</v>
      </c>
      <c r="Z282" s="33"/>
      <c r="AB282" s="77" t="s">
        <v>5</v>
      </c>
      <c r="AC282" s="38">
        <f>+H263</f>
        <v>376</v>
      </c>
      <c r="AD282" s="38">
        <f t="shared" si="32"/>
        <v>529</v>
      </c>
      <c r="AE282" s="85">
        <f t="shared" si="29"/>
        <v>153</v>
      </c>
      <c r="AF282" s="91">
        <f t="shared" si="30"/>
        <v>40.691489361702125</v>
      </c>
    </row>
    <row r="283" spans="21:32" ht="12.75">
      <c r="U283" s="77" t="s">
        <v>6</v>
      </c>
      <c r="V283" s="38">
        <f>+I262</f>
        <v>221</v>
      </c>
      <c r="W283" s="38">
        <f>+I257</f>
        <v>339</v>
      </c>
      <c r="X283" s="85">
        <f t="shared" si="28"/>
        <v>118</v>
      </c>
      <c r="Y283" s="91">
        <f t="shared" si="31"/>
        <v>53.39366515837104</v>
      </c>
      <c r="Z283" s="33"/>
      <c r="AB283" s="77" t="s">
        <v>6</v>
      </c>
      <c r="AC283" s="38">
        <f>+I263</f>
        <v>209.9</v>
      </c>
      <c r="AD283" s="38">
        <f t="shared" si="32"/>
        <v>339</v>
      </c>
      <c r="AE283" s="85">
        <f t="shared" si="29"/>
        <v>129.1</v>
      </c>
      <c r="AF283" s="91">
        <f t="shared" si="30"/>
        <v>61.505478799428296</v>
      </c>
    </row>
    <row r="284" spans="21:32" ht="12.75">
      <c r="U284" s="77" t="s">
        <v>7</v>
      </c>
      <c r="V284" s="38">
        <f>+J262</f>
        <v>732.6</v>
      </c>
      <c r="W284" s="38">
        <f>+J257</f>
        <v>943</v>
      </c>
      <c r="X284" s="85">
        <f t="shared" si="28"/>
        <v>210.39999999999998</v>
      </c>
      <c r="Y284" s="91">
        <f t="shared" si="31"/>
        <v>28.719628719628712</v>
      </c>
      <c r="Z284" s="42"/>
      <c r="AB284" s="77" t="s">
        <v>7</v>
      </c>
      <c r="AC284" s="38">
        <f>+J263</f>
        <v>578</v>
      </c>
      <c r="AD284" s="38">
        <f t="shared" si="32"/>
        <v>943</v>
      </c>
      <c r="AE284" s="85">
        <f t="shared" si="29"/>
        <v>365</v>
      </c>
      <c r="AF284" s="91">
        <f t="shared" si="30"/>
        <v>63.14878892733564</v>
      </c>
    </row>
    <row r="285" spans="21:32" ht="12.75">
      <c r="U285" s="77" t="s">
        <v>108</v>
      </c>
      <c r="V285" s="38">
        <f>+K262</f>
        <v>0</v>
      </c>
      <c r="W285" s="38">
        <f>+K257</f>
        <v>543</v>
      </c>
      <c r="X285" s="85">
        <f t="shared" si="28"/>
        <v>543</v>
      </c>
      <c r="Y285" s="90">
        <v>0</v>
      </c>
      <c r="Z285" s="42"/>
      <c r="AB285" s="77" t="s">
        <v>108</v>
      </c>
      <c r="AC285" s="38">
        <f>+K263</f>
        <v>0</v>
      </c>
      <c r="AD285" s="38">
        <f>+W285</f>
        <v>543</v>
      </c>
      <c r="AE285" s="85">
        <f t="shared" si="29"/>
        <v>543</v>
      </c>
      <c r="AF285" s="90">
        <v>0</v>
      </c>
    </row>
    <row r="286" spans="21:32" ht="12.75">
      <c r="U286" s="77" t="s">
        <v>8</v>
      </c>
      <c r="V286" s="38">
        <f>+L262</f>
        <v>2443.4</v>
      </c>
      <c r="W286" s="38">
        <f>+L257</f>
        <v>2130</v>
      </c>
      <c r="X286" s="85">
        <f t="shared" si="28"/>
        <v>-313.4000000000001</v>
      </c>
      <c r="Y286" s="90">
        <f t="shared" si="31"/>
        <v>-12.826389457313581</v>
      </c>
      <c r="Z286" s="42"/>
      <c r="AB286" s="77" t="s">
        <v>8</v>
      </c>
      <c r="AC286" s="38">
        <f>+L263</f>
        <v>2385</v>
      </c>
      <c r="AD286" s="38">
        <f t="shared" si="32"/>
        <v>2130</v>
      </c>
      <c r="AE286" s="85">
        <f t="shared" si="29"/>
        <v>-255</v>
      </c>
      <c r="AF286" s="90">
        <f t="shared" si="30"/>
        <v>-10.69182389937107</v>
      </c>
    </row>
    <row r="287" spans="21:32" ht="12.75">
      <c r="U287" s="77" t="s">
        <v>9</v>
      </c>
      <c r="V287" s="38">
        <f>+M262</f>
        <v>1059.2</v>
      </c>
      <c r="W287" s="38">
        <f>+M257</f>
        <v>1328</v>
      </c>
      <c r="X287" s="85">
        <f t="shared" si="28"/>
        <v>268.79999999999995</v>
      </c>
      <c r="Y287" s="91">
        <f t="shared" si="31"/>
        <v>25.37764350453172</v>
      </c>
      <c r="Z287" s="33"/>
      <c r="AB287" s="77" t="s">
        <v>9</v>
      </c>
      <c r="AC287" s="38">
        <f>+M263</f>
        <v>894</v>
      </c>
      <c r="AD287" s="38">
        <f t="shared" si="32"/>
        <v>1328</v>
      </c>
      <c r="AE287" s="85">
        <f t="shared" si="29"/>
        <v>434</v>
      </c>
      <c r="AF287" s="91">
        <f t="shared" si="30"/>
        <v>48.54586129753915</v>
      </c>
    </row>
    <row r="288" spans="21:32" ht="12.75">
      <c r="U288" s="77" t="s">
        <v>46</v>
      </c>
      <c r="V288" s="38">
        <f>+N262</f>
        <v>128.6</v>
      </c>
      <c r="W288" s="38">
        <f>+N257</f>
        <v>123</v>
      </c>
      <c r="X288" s="85">
        <f t="shared" si="28"/>
        <v>-5.599999999999994</v>
      </c>
      <c r="Y288" s="90">
        <f t="shared" si="31"/>
        <v>-4.354587869362359</v>
      </c>
      <c r="Z288" s="33"/>
      <c r="AB288" s="77" t="s">
        <v>46</v>
      </c>
      <c r="AC288" s="38">
        <f>+N263</f>
        <v>111.4</v>
      </c>
      <c r="AD288" s="38">
        <f t="shared" si="32"/>
        <v>123</v>
      </c>
      <c r="AE288" s="85">
        <f t="shared" si="29"/>
        <v>11.599999999999994</v>
      </c>
      <c r="AF288" s="91">
        <f t="shared" si="30"/>
        <v>10.4129263913824</v>
      </c>
    </row>
    <row r="289" spans="21:32" ht="12.75">
      <c r="U289" s="77" t="s">
        <v>10</v>
      </c>
      <c r="V289" s="38">
        <f>+O262</f>
        <v>224.8</v>
      </c>
      <c r="W289" s="38">
        <f>+O257</f>
        <v>142</v>
      </c>
      <c r="X289" s="85">
        <f t="shared" si="28"/>
        <v>-82.80000000000001</v>
      </c>
      <c r="Y289" s="90">
        <f t="shared" si="31"/>
        <v>-36.83274021352314</v>
      </c>
      <c r="Z289" s="33"/>
      <c r="AB289" s="77" t="s">
        <v>10</v>
      </c>
      <c r="AC289" s="38">
        <f>+O263</f>
        <v>191.6</v>
      </c>
      <c r="AD289" s="38">
        <f t="shared" si="32"/>
        <v>142</v>
      </c>
      <c r="AE289" s="85">
        <f t="shared" si="29"/>
        <v>-49.599999999999994</v>
      </c>
      <c r="AF289" s="90">
        <f t="shared" si="30"/>
        <v>-25.88726513569937</v>
      </c>
    </row>
    <row r="290" spans="21:32" ht="12.75">
      <c r="U290" s="77" t="s">
        <v>11</v>
      </c>
      <c r="V290" s="38">
        <f>+P262</f>
        <v>32.8</v>
      </c>
      <c r="W290" s="38">
        <f>+P257</f>
        <v>37</v>
      </c>
      <c r="X290" s="85">
        <f t="shared" si="28"/>
        <v>4.200000000000003</v>
      </c>
      <c r="Y290" s="91">
        <f t="shared" si="31"/>
        <v>12.804878048780498</v>
      </c>
      <c r="Z290" s="42"/>
      <c r="AB290" s="77" t="s">
        <v>11</v>
      </c>
      <c r="AC290" s="38">
        <f>+P263</f>
        <v>26.8</v>
      </c>
      <c r="AD290" s="38">
        <f t="shared" si="32"/>
        <v>37</v>
      </c>
      <c r="AE290" s="85">
        <f t="shared" si="29"/>
        <v>10.2</v>
      </c>
      <c r="AF290" s="91">
        <f t="shared" si="30"/>
        <v>38.05970149253731</v>
      </c>
    </row>
    <row r="291" spans="21:32" ht="12.75">
      <c r="U291" s="78" t="s">
        <v>12</v>
      </c>
      <c r="V291" s="39">
        <f>+Q262</f>
        <v>19</v>
      </c>
      <c r="W291" s="39">
        <f>+Q257</f>
        <v>20</v>
      </c>
      <c r="X291" s="327">
        <f>+W291-V291</f>
        <v>1</v>
      </c>
      <c r="Y291" s="92">
        <f t="shared" si="31"/>
        <v>5.2631578947368425</v>
      </c>
      <c r="Z291" s="33"/>
      <c r="AB291" s="78" t="s">
        <v>12</v>
      </c>
      <c r="AC291" s="39">
        <f>+Q263</f>
        <v>18.1</v>
      </c>
      <c r="AD291" s="39">
        <f t="shared" si="32"/>
        <v>20</v>
      </c>
      <c r="AE291" s="327">
        <f>+AD291-AC291</f>
        <v>1.8999999999999986</v>
      </c>
      <c r="AF291" s="92">
        <f>IF(AD291&gt;0,(AD291-AC291)*100/AC291,0)</f>
        <v>10.497237569060765</v>
      </c>
    </row>
    <row r="292" spans="21:32" ht="15">
      <c r="U292" s="292" t="s">
        <v>69</v>
      </c>
      <c r="V292" s="326">
        <f>SUM(V276:V291)</f>
        <v>6175.000000000001</v>
      </c>
      <c r="W292" s="326">
        <f>SUM(W276:W291)</f>
        <v>7163</v>
      </c>
      <c r="X292" s="326">
        <f>+W292-V292</f>
        <v>987.9999999999991</v>
      </c>
      <c r="Y292" s="294">
        <f>IF(W292&gt;0,(W292-V292)*100/V292,0)</f>
        <v>15.999999999999984</v>
      </c>
      <c r="Z292" s="42"/>
      <c r="AB292" s="81" t="s">
        <v>69</v>
      </c>
      <c r="AC292" s="82">
        <f>+R263</f>
        <v>5698.5</v>
      </c>
      <c r="AD292" s="82">
        <f>SUM(AD276:AD291)</f>
        <v>7163</v>
      </c>
      <c r="AE292" s="82">
        <f>+AD292-AC292</f>
        <v>1464.5</v>
      </c>
      <c r="AF292" s="83">
        <f>IF(AD292&gt;0,(AD292-AC292)*100/AC292,0)</f>
        <v>25.699745547073793</v>
      </c>
    </row>
  </sheetData>
  <sheetProtection/>
  <mergeCells count="16">
    <mergeCell ref="A5:R5"/>
    <mergeCell ref="A6:R6"/>
    <mergeCell ref="A114:R114"/>
    <mergeCell ref="B119:Q119"/>
    <mergeCell ref="U72:Y72"/>
    <mergeCell ref="A115:R115"/>
    <mergeCell ref="A8:A9"/>
    <mergeCell ref="R8:R9"/>
    <mergeCell ref="B8:Q8"/>
    <mergeCell ref="AB274:AF274"/>
    <mergeCell ref="U167:Y167"/>
    <mergeCell ref="U274:Y274"/>
    <mergeCell ref="AB72:AF72"/>
    <mergeCell ref="AB167:AF167"/>
    <mergeCell ref="A119:A120"/>
    <mergeCell ref="R119:R12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13"/>
  <sheetViews>
    <sheetView showGridLines="0" zoomScale="70" zoomScaleNormal="70" zoomScalePageLayoutView="0" workbookViewId="0" topLeftCell="A256">
      <selection activeCell="A287" sqref="A287"/>
    </sheetView>
  </sheetViews>
  <sheetFormatPr defaultColWidth="11.421875" defaultRowHeight="12.75"/>
  <cols>
    <col min="1" max="1" width="19.28125" style="0" customWidth="1"/>
    <col min="2" max="2" width="8.7109375" style="0" customWidth="1"/>
    <col min="3" max="3" width="10.140625" style="0" customWidth="1"/>
    <col min="4" max="4" width="8.7109375" style="0" customWidth="1"/>
    <col min="5" max="5" width="11.00390625" style="0" customWidth="1"/>
    <col min="6" max="6" width="16.28125" style="0" customWidth="1"/>
    <col min="7" max="7" width="14.8515625" style="0" bestFit="1" customWidth="1"/>
    <col min="8" max="8" width="16.28125" style="0" customWidth="1"/>
    <col min="9" max="9" width="16.00390625" style="0" customWidth="1"/>
    <col min="10" max="10" width="14.8515625" style="0" bestFit="1" customWidth="1"/>
    <col min="11" max="11" width="14.8515625" style="0" customWidth="1"/>
    <col min="12" max="12" width="15.140625" style="0" customWidth="1"/>
    <col min="13" max="13" width="14.8515625" style="0" customWidth="1"/>
    <col min="14" max="14" width="14.57421875" style="0" customWidth="1"/>
    <col min="15" max="15" width="14.421875" style="0" customWidth="1"/>
    <col min="16" max="16" width="14.00390625" style="0" customWidth="1"/>
    <col min="17" max="17" width="15.7109375" style="0" customWidth="1"/>
    <col min="18" max="18" width="16.421875" style="0" customWidth="1"/>
    <col min="19" max="19" width="3.00390625" style="0" customWidth="1"/>
    <col min="20" max="20" width="10.140625" style="0" bestFit="1" customWidth="1"/>
    <col min="22" max="22" width="16.00390625" style="0" customWidth="1"/>
    <col min="23" max="23" width="13.8515625" style="0" customWidth="1"/>
    <col min="24" max="24" width="13.7109375" style="0" bestFit="1" customWidth="1"/>
    <col min="25" max="25" width="15.00390625" style="0" customWidth="1"/>
  </cols>
  <sheetData>
    <row r="1" spans="1:4" ht="12.75">
      <c r="A1" s="190" t="s">
        <v>45</v>
      </c>
      <c r="B1" s="190"/>
      <c r="C1" s="190"/>
      <c r="D1" s="190"/>
    </row>
    <row r="2" spans="1:4" ht="12.75">
      <c r="A2" s="190" t="s">
        <v>90</v>
      </c>
      <c r="B2" s="190"/>
      <c r="C2" s="190"/>
      <c r="D2" s="190"/>
    </row>
    <row r="3" spans="1:4" ht="12.75">
      <c r="A3" s="49" t="s">
        <v>104</v>
      </c>
      <c r="B3" s="190"/>
      <c r="C3" s="190"/>
      <c r="D3" s="190"/>
    </row>
    <row r="5" spans="1:18" ht="15.75">
      <c r="A5" s="303" t="s">
        <v>64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</row>
    <row r="6" spans="1:18" ht="15.75">
      <c r="A6" s="310" t="s">
        <v>113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</row>
    <row r="8" spans="1:18" ht="15">
      <c r="A8" s="299" t="s">
        <v>78</v>
      </c>
      <c r="B8" s="304" t="s">
        <v>83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6"/>
      <c r="R8" s="301" t="s">
        <v>1</v>
      </c>
    </row>
    <row r="9" spans="1:18" ht="15">
      <c r="A9" s="311"/>
      <c r="B9" s="220" t="s">
        <v>94</v>
      </c>
      <c r="C9" s="220" t="s">
        <v>95</v>
      </c>
      <c r="D9" s="220" t="s">
        <v>96</v>
      </c>
      <c r="E9" s="97" t="s">
        <v>2</v>
      </c>
      <c r="F9" s="97" t="s">
        <v>3</v>
      </c>
      <c r="G9" s="97" t="s">
        <v>4</v>
      </c>
      <c r="H9" s="97" t="s">
        <v>5</v>
      </c>
      <c r="I9" s="97" t="s">
        <v>6</v>
      </c>
      <c r="J9" s="97" t="s">
        <v>7</v>
      </c>
      <c r="K9" s="97" t="s">
        <v>108</v>
      </c>
      <c r="L9" s="97" t="s">
        <v>8</v>
      </c>
      <c r="M9" s="97" t="s">
        <v>9</v>
      </c>
      <c r="N9" s="97" t="s">
        <v>46</v>
      </c>
      <c r="O9" s="97" t="s">
        <v>10</v>
      </c>
      <c r="P9" s="97" t="s">
        <v>11</v>
      </c>
      <c r="Q9" s="97" t="s">
        <v>12</v>
      </c>
      <c r="R9" s="312"/>
    </row>
    <row r="10" spans="1:18" ht="12.75">
      <c r="A10" s="98" t="s">
        <v>13</v>
      </c>
      <c r="B10" s="98"/>
      <c r="C10" s="98"/>
      <c r="D10" s="98"/>
      <c r="E10" s="120">
        <v>0</v>
      </c>
      <c r="F10" s="120">
        <v>148</v>
      </c>
      <c r="G10" s="120">
        <v>17264</v>
      </c>
      <c r="H10" s="120">
        <v>613</v>
      </c>
      <c r="I10" s="120">
        <v>4066</v>
      </c>
      <c r="J10" s="120">
        <v>1263</v>
      </c>
      <c r="K10" s="120"/>
      <c r="L10" s="120">
        <v>2503</v>
      </c>
      <c r="M10" s="120">
        <v>391</v>
      </c>
      <c r="N10" s="120"/>
      <c r="O10" s="120">
        <v>208</v>
      </c>
      <c r="P10" s="120">
        <v>2</v>
      </c>
      <c r="Q10" s="120">
        <v>0</v>
      </c>
      <c r="R10" s="24">
        <f aca="true" t="shared" si="0" ref="R10:R46">SUM(E10:Q10)</f>
        <v>26458</v>
      </c>
    </row>
    <row r="11" spans="1:18" ht="12.75">
      <c r="A11" s="99" t="s">
        <v>14</v>
      </c>
      <c r="B11" s="99"/>
      <c r="C11" s="99"/>
      <c r="D11" s="99"/>
      <c r="E11" s="15">
        <v>0</v>
      </c>
      <c r="F11" s="15">
        <v>43</v>
      </c>
      <c r="G11" s="15">
        <v>1179</v>
      </c>
      <c r="H11" s="15">
        <v>1664</v>
      </c>
      <c r="I11" s="15">
        <v>2926</v>
      </c>
      <c r="J11" s="15">
        <v>6604</v>
      </c>
      <c r="K11" s="15"/>
      <c r="L11" s="15">
        <v>9152</v>
      </c>
      <c r="M11" s="15">
        <v>4740</v>
      </c>
      <c r="N11" s="15"/>
      <c r="O11" s="15">
        <v>1668</v>
      </c>
      <c r="P11" s="15">
        <v>1006</v>
      </c>
      <c r="Q11" s="15">
        <v>981</v>
      </c>
      <c r="R11" s="16">
        <f t="shared" si="0"/>
        <v>29963</v>
      </c>
    </row>
    <row r="12" spans="1:18" ht="12.75">
      <c r="A12" s="99" t="s">
        <v>15</v>
      </c>
      <c r="B12" s="99"/>
      <c r="C12" s="99"/>
      <c r="D12" s="99"/>
      <c r="E12" s="15">
        <v>0</v>
      </c>
      <c r="F12" s="15">
        <v>223</v>
      </c>
      <c r="G12" s="15">
        <v>1763</v>
      </c>
      <c r="H12" s="15">
        <v>2336</v>
      </c>
      <c r="I12" s="15">
        <v>805</v>
      </c>
      <c r="J12" s="15">
        <v>2401</v>
      </c>
      <c r="K12" s="15"/>
      <c r="L12" s="15">
        <v>9515</v>
      </c>
      <c r="M12" s="15">
        <v>30365</v>
      </c>
      <c r="N12" s="15"/>
      <c r="O12" s="15">
        <v>24199</v>
      </c>
      <c r="P12" s="15">
        <v>743</v>
      </c>
      <c r="Q12" s="15">
        <v>3865</v>
      </c>
      <c r="R12" s="16">
        <f t="shared" si="0"/>
        <v>76215</v>
      </c>
    </row>
    <row r="13" spans="1:18" ht="12.75">
      <c r="A13" s="99" t="s">
        <v>16</v>
      </c>
      <c r="B13" s="99"/>
      <c r="C13" s="99"/>
      <c r="D13" s="99"/>
      <c r="E13" s="15">
        <v>0</v>
      </c>
      <c r="F13" s="15">
        <v>148</v>
      </c>
      <c r="G13" s="15">
        <v>2237</v>
      </c>
      <c r="H13" s="15">
        <v>1782</v>
      </c>
      <c r="I13" s="15">
        <v>6325</v>
      </c>
      <c r="J13" s="15">
        <v>3552</v>
      </c>
      <c r="K13" s="15"/>
      <c r="L13" s="15">
        <v>4560</v>
      </c>
      <c r="M13" s="15">
        <v>2112</v>
      </c>
      <c r="N13" s="15"/>
      <c r="O13" s="15">
        <v>1493</v>
      </c>
      <c r="P13" s="15">
        <v>243</v>
      </c>
      <c r="Q13" s="15">
        <v>83</v>
      </c>
      <c r="R13" s="16">
        <f t="shared" si="0"/>
        <v>22535</v>
      </c>
    </row>
    <row r="14" spans="1:18" ht="12.75">
      <c r="A14" s="99" t="s">
        <v>17</v>
      </c>
      <c r="B14" s="99"/>
      <c r="C14" s="99"/>
      <c r="D14" s="99"/>
      <c r="E14" s="15">
        <v>7</v>
      </c>
      <c r="F14" s="15">
        <v>129</v>
      </c>
      <c r="G14" s="15">
        <v>7345</v>
      </c>
      <c r="H14" s="15">
        <v>2835</v>
      </c>
      <c r="I14" s="15">
        <v>3491</v>
      </c>
      <c r="J14" s="15">
        <v>4661</v>
      </c>
      <c r="K14" s="15"/>
      <c r="L14" s="15">
        <v>4373</v>
      </c>
      <c r="M14" s="15">
        <v>1552</v>
      </c>
      <c r="N14" s="15"/>
      <c r="O14" s="15">
        <v>1042</v>
      </c>
      <c r="P14" s="15">
        <v>6262</v>
      </c>
      <c r="Q14" s="15">
        <v>359</v>
      </c>
      <c r="R14" s="16">
        <f t="shared" si="0"/>
        <v>32056</v>
      </c>
    </row>
    <row r="15" spans="1:18" ht="12.75">
      <c r="A15" s="99" t="s">
        <v>18</v>
      </c>
      <c r="B15" s="99"/>
      <c r="C15" s="99"/>
      <c r="D15" s="99"/>
      <c r="E15" s="15">
        <v>1</v>
      </c>
      <c r="F15" s="15">
        <v>453</v>
      </c>
      <c r="G15" s="15">
        <v>6473</v>
      </c>
      <c r="H15" s="15">
        <v>4577</v>
      </c>
      <c r="I15" s="15">
        <v>1851</v>
      </c>
      <c r="J15" s="15">
        <v>1918</v>
      </c>
      <c r="K15" s="15"/>
      <c r="L15" s="15">
        <v>4528</v>
      </c>
      <c r="M15" s="15">
        <v>2452</v>
      </c>
      <c r="N15" s="15"/>
      <c r="O15" s="15">
        <v>1533</v>
      </c>
      <c r="P15" s="15">
        <v>143</v>
      </c>
      <c r="Q15" s="15">
        <v>2913</v>
      </c>
      <c r="R15" s="16">
        <f t="shared" si="0"/>
        <v>26842</v>
      </c>
    </row>
    <row r="16" spans="1:18" ht="12.75">
      <c r="A16" s="99" t="s">
        <v>19</v>
      </c>
      <c r="B16" s="99"/>
      <c r="C16" s="99"/>
      <c r="D16" s="99"/>
      <c r="E16" s="15">
        <v>55</v>
      </c>
      <c r="F16" s="15">
        <v>2586</v>
      </c>
      <c r="G16" s="15">
        <v>5545</v>
      </c>
      <c r="H16" s="15">
        <v>5012</v>
      </c>
      <c r="I16" s="15">
        <v>1255</v>
      </c>
      <c r="J16" s="15">
        <v>5182</v>
      </c>
      <c r="K16" s="15"/>
      <c r="L16" s="15">
        <v>5030</v>
      </c>
      <c r="M16" s="15">
        <v>4385</v>
      </c>
      <c r="N16" s="15"/>
      <c r="O16" s="15">
        <v>15790</v>
      </c>
      <c r="P16" s="15">
        <v>469</v>
      </c>
      <c r="Q16" s="15">
        <v>439</v>
      </c>
      <c r="R16" s="16">
        <f t="shared" si="0"/>
        <v>45748</v>
      </c>
    </row>
    <row r="17" spans="1:20" ht="12.75">
      <c r="A17" s="99" t="s">
        <v>20</v>
      </c>
      <c r="B17" s="99"/>
      <c r="C17" s="99"/>
      <c r="D17" s="99"/>
      <c r="E17" s="15">
        <v>11</v>
      </c>
      <c r="F17" s="15">
        <v>2337</v>
      </c>
      <c r="G17" s="15">
        <v>30738</v>
      </c>
      <c r="H17" s="15">
        <v>6519</v>
      </c>
      <c r="I17" s="15">
        <v>3572</v>
      </c>
      <c r="J17" s="15">
        <v>4286</v>
      </c>
      <c r="K17" s="15"/>
      <c r="L17" s="15">
        <v>6724</v>
      </c>
      <c r="M17" s="15">
        <v>4076</v>
      </c>
      <c r="N17" s="15"/>
      <c r="O17" s="15">
        <v>6052</v>
      </c>
      <c r="P17" s="15">
        <v>15524</v>
      </c>
      <c r="Q17" s="15">
        <v>352</v>
      </c>
      <c r="R17" s="16">
        <f t="shared" si="0"/>
        <v>80191</v>
      </c>
      <c r="S17" s="8"/>
      <c r="T17" s="8"/>
    </row>
    <row r="18" spans="1:20" ht="12.75">
      <c r="A18" s="99" t="s">
        <v>21</v>
      </c>
      <c r="B18" s="99"/>
      <c r="C18" s="99"/>
      <c r="D18" s="99"/>
      <c r="E18" s="15">
        <v>39.75</v>
      </c>
      <c r="F18" s="15">
        <v>2068.45</v>
      </c>
      <c r="G18" s="15">
        <v>11285</v>
      </c>
      <c r="H18" s="15">
        <v>3651.94</v>
      </c>
      <c r="I18" s="15">
        <v>1101.43</v>
      </c>
      <c r="J18" s="15">
        <v>5014.61</v>
      </c>
      <c r="K18" s="15"/>
      <c r="L18" s="15">
        <v>3664.83</v>
      </c>
      <c r="M18" s="15">
        <v>1734.96</v>
      </c>
      <c r="N18" s="15">
        <v>590.95</v>
      </c>
      <c r="O18" s="15">
        <v>603.62</v>
      </c>
      <c r="P18" s="15">
        <v>474.9</v>
      </c>
      <c r="Q18" s="15">
        <v>17341.66</v>
      </c>
      <c r="R18" s="16">
        <f t="shared" si="0"/>
        <v>47572.100000000006</v>
      </c>
      <c r="S18" s="4"/>
      <c r="T18" s="4"/>
    </row>
    <row r="19" spans="1:20" ht="12.75">
      <c r="A19" s="99" t="s">
        <v>22</v>
      </c>
      <c r="B19" s="99"/>
      <c r="C19" s="99"/>
      <c r="D19" s="99"/>
      <c r="E19" s="15">
        <v>37.85</v>
      </c>
      <c r="F19" s="15">
        <v>661.01</v>
      </c>
      <c r="G19" s="15">
        <v>12889.1</v>
      </c>
      <c r="H19" s="15">
        <v>7556.07</v>
      </c>
      <c r="I19" s="15">
        <v>13434.83</v>
      </c>
      <c r="J19" s="15">
        <v>3026.15</v>
      </c>
      <c r="K19" s="15"/>
      <c r="L19" s="15">
        <v>15379.22</v>
      </c>
      <c r="M19" s="15">
        <v>8190.21</v>
      </c>
      <c r="N19" s="15">
        <v>562.05</v>
      </c>
      <c r="O19" s="15">
        <v>631.07</v>
      </c>
      <c r="P19" s="15">
        <v>3842</v>
      </c>
      <c r="Q19" s="15">
        <v>1203.95</v>
      </c>
      <c r="R19" s="16">
        <f t="shared" si="0"/>
        <v>67413.51</v>
      </c>
      <c r="S19" s="4"/>
      <c r="T19" s="4"/>
    </row>
    <row r="20" spans="1:20" ht="12.75">
      <c r="A20" s="99" t="s">
        <v>23</v>
      </c>
      <c r="B20" s="99"/>
      <c r="C20" s="99"/>
      <c r="D20" s="99"/>
      <c r="E20" s="15">
        <v>0</v>
      </c>
      <c r="F20" s="15">
        <v>55.82</v>
      </c>
      <c r="G20" s="15">
        <v>15742.86</v>
      </c>
      <c r="H20" s="15">
        <v>7763.97</v>
      </c>
      <c r="I20" s="15">
        <v>8063.89</v>
      </c>
      <c r="J20" s="15">
        <v>3530.75</v>
      </c>
      <c r="K20" s="15"/>
      <c r="L20" s="15">
        <v>13869.85</v>
      </c>
      <c r="M20" s="15">
        <v>35168.78</v>
      </c>
      <c r="N20" s="15">
        <v>4886.45</v>
      </c>
      <c r="O20" s="15">
        <v>6319.55</v>
      </c>
      <c r="P20" s="15">
        <v>1372.1</v>
      </c>
      <c r="Q20" s="15">
        <v>280.5</v>
      </c>
      <c r="R20" s="16">
        <f t="shared" si="0"/>
        <v>97054.52</v>
      </c>
      <c r="S20" s="4"/>
      <c r="T20" s="4"/>
    </row>
    <row r="21" spans="1:20" ht="12.75">
      <c r="A21" s="99" t="s">
        <v>24</v>
      </c>
      <c r="B21" s="99"/>
      <c r="C21" s="99"/>
      <c r="D21" s="99"/>
      <c r="E21" s="15">
        <v>35.25</v>
      </c>
      <c r="F21" s="15">
        <v>589.77</v>
      </c>
      <c r="G21" s="15">
        <v>1984.61</v>
      </c>
      <c r="H21" s="15">
        <v>2077.31</v>
      </c>
      <c r="I21" s="15">
        <v>1776.74</v>
      </c>
      <c r="J21" s="15">
        <v>8769.84</v>
      </c>
      <c r="K21" s="15"/>
      <c r="L21" s="15">
        <v>42405.17</v>
      </c>
      <c r="M21" s="15">
        <v>6241.53</v>
      </c>
      <c r="N21" s="15">
        <v>674.47</v>
      </c>
      <c r="O21" s="15">
        <v>14702.04</v>
      </c>
      <c r="P21" s="15">
        <v>4335.8</v>
      </c>
      <c r="Q21" s="15">
        <v>1307.83</v>
      </c>
      <c r="R21" s="16">
        <f t="shared" si="0"/>
        <v>84900.36000000002</v>
      </c>
      <c r="S21" s="4"/>
      <c r="T21" s="4"/>
    </row>
    <row r="22" spans="1:20" ht="12.75">
      <c r="A22" s="99" t="s">
        <v>25</v>
      </c>
      <c r="B22" s="99"/>
      <c r="C22" s="99"/>
      <c r="D22" s="99"/>
      <c r="E22" s="15">
        <v>5.35</v>
      </c>
      <c r="F22" s="15">
        <v>4799.46</v>
      </c>
      <c r="G22" s="15">
        <v>26706.51</v>
      </c>
      <c r="H22" s="15">
        <v>11970.33</v>
      </c>
      <c r="I22" s="15">
        <v>11732.64</v>
      </c>
      <c r="J22" s="15">
        <v>15135.18</v>
      </c>
      <c r="K22" s="15"/>
      <c r="L22" s="15">
        <v>9267.07</v>
      </c>
      <c r="M22" s="15">
        <v>4719.03</v>
      </c>
      <c r="N22" s="15">
        <v>1640.84</v>
      </c>
      <c r="O22" s="15">
        <v>366.09</v>
      </c>
      <c r="P22" s="15">
        <v>1663.25</v>
      </c>
      <c r="Q22" s="15">
        <v>56.47</v>
      </c>
      <c r="R22" s="16">
        <f t="shared" si="0"/>
        <v>88062.22</v>
      </c>
      <c r="S22" s="4"/>
      <c r="T22" s="4"/>
    </row>
    <row r="23" spans="1:30" ht="12.75">
      <c r="A23" s="99" t="s">
        <v>26</v>
      </c>
      <c r="B23" s="99"/>
      <c r="C23" s="99"/>
      <c r="D23" s="99"/>
      <c r="E23" s="15">
        <v>46.95</v>
      </c>
      <c r="F23" s="15">
        <v>356.68</v>
      </c>
      <c r="G23" s="15">
        <v>6006.68</v>
      </c>
      <c r="H23" s="15">
        <v>1102.11</v>
      </c>
      <c r="I23" s="15">
        <v>3476</v>
      </c>
      <c r="J23" s="15">
        <v>5532.23</v>
      </c>
      <c r="K23" s="15"/>
      <c r="L23" s="15">
        <v>2333.9</v>
      </c>
      <c r="M23" s="15">
        <v>2153.43</v>
      </c>
      <c r="N23" s="16">
        <v>413.2</v>
      </c>
      <c r="O23" s="15">
        <v>997.58</v>
      </c>
      <c r="P23" s="15">
        <v>2613.05</v>
      </c>
      <c r="Q23" s="15">
        <v>513.43</v>
      </c>
      <c r="R23" s="16">
        <f t="shared" si="0"/>
        <v>25545.240000000005</v>
      </c>
      <c r="S23" s="7"/>
      <c r="T23" s="9"/>
      <c r="Z23" s="5"/>
      <c r="AA23" s="5"/>
      <c r="AB23" s="5"/>
      <c r="AC23" s="5"/>
      <c r="AD23" s="5"/>
    </row>
    <row r="24" spans="1:20" ht="12.75">
      <c r="A24" s="99" t="s">
        <v>27</v>
      </c>
      <c r="B24" s="99"/>
      <c r="C24" s="99"/>
      <c r="D24" s="99"/>
      <c r="E24" s="15">
        <v>23.29</v>
      </c>
      <c r="F24" s="15">
        <v>243.19</v>
      </c>
      <c r="G24" s="15">
        <v>5383.31</v>
      </c>
      <c r="H24" s="15">
        <v>4327.19</v>
      </c>
      <c r="I24" s="15">
        <v>6357.36</v>
      </c>
      <c r="J24" s="15">
        <v>7585.7</v>
      </c>
      <c r="K24" s="15"/>
      <c r="L24" s="15">
        <v>8880.19</v>
      </c>
      <c r="M24" s="15">
        <v>14023.96</v>
      </c>
      <c r="N24" s="16">
        <v>2799.46</v>
      </c>
      <c r="O24" s="15">
        <v>343.09</v>
      </c>
      <c r="P24" s="15">
        <v>201.68</v>
      </c>
      <c r="Q24" s="15">
        <v>105.22</v>
      </c>
      <c r="R24" s="16">
        <f t="shared" si="0"/>
        <v>50273.64</v>
      </c>
      <c r="S24" s="7"/>
      <c r="T24" s="9"/>
    </row>
    <row r="25" spans="1:20" ht="12.75">
      <c r="A25" s="99" t="s">
        <v>28</v>
      </c>
      <c r="B25" s="99"/>
      <c r="C25" s="99"/>
      <c r="D25" s="99"/>
      <c r="E25" s="15">
        <v>21.05</v>
      </c>
      <c r="F25" s="15">
        <v>55.84</v>
      </c>
      <c r="G25" s="15">
        <v>8438.9</v>
      </c>
      <c r="H25" s="15">
        <v>6275.77</v>
      </c>
      <c r="I25" s="15">
        <v>4063.55</v>
      </c>
      <c r="J25" s="15">
        <v>1591.15</v>
      </c>
      <c r="K25" s="15"/>
      <c r="L25" s="15">
        <v>1494.8</v>
      </c>
      <c r="M25" s="15">
        <v>1358.16</v>
      </c>
      <c r="N25" s="16">
        <v>621.25</v>
      </c>
      <c r="O25" s="15">
        <v>262.8</v>
      </c>
      <c r="P25" s="15">
        <v>20.83</v>
      </c>
      <c r="Q25" s="15">
        <v>20.03</v>
      </c>
      <c r="R25" s="16">
        <f t="shared" si="0"/>
        <v>24224.13</v>
      </c>
      <c r="S25" s="7"/>
      <c r="T25" s="9"/>
    </row>
    <row r="26" spans="1:20" ht="12.75">
      <c r="A26" s="99" t="s">
        <v>29</v>
      </c>
      <c r="B26" s="99"/>
      <c r="C26" s="99"/>
      <c r="D26" s="99"/>
      <c r="E26" s="15">
        <v>7.93</v>
      </c>
      <c r="F26" s="15">
        <v>414.06</v>
      </c>
      <c r="G26" s="15">
        <v>8963.17</v>
      </c>
      <c r="H26" s="15">
        <v>8636.44</v>
      </c>
      <c r="I26" s="15">
        <v>5733.18</v>
      </c>
      <c r="J26" s="15">
        <v>12554.41</v>
      </c>
      <c r="K26" s="15"/>
      <c r="L26" s="15">
        <v>9607.23</v>
      </c>
      <c r="M26" s="15">
        <v>1666.01</v>
      </c>
      <c r="N26" s="16">
        <v>239</v>
      </c>
      <c r="O26" s="15">
        <v>230.48</v>
      </c>
      <c r="P26" s="15">
        <v>501.83</v>
      </c>
      <c r="Q26" s="15">
        <v>1426.85</v>
      </c>
      <c r="R26" s="16">
        <f t="shared" si="0"/>
        <v>49980.590000000004</v>
      </c>
      <c r="S26" s="7"/>
      <c r="T26" s="9"/>
    </row>
    <row r="27" spans="1:20" ht="12.75">
      <c r="A27" s="99" t="s">
        <v>30</v>
      </c>
      <c r="B27" s="99"/>
      <c r="C27" s="99"/>
      <c r="D27" s="99"/>
      <c r="E27" s="15">
        <v>3.71</v>
      </c>
      <c r="F27" s="15">
        <v>691.01</v>
      </c>
      <c r="G27" s="15">
        <v>14515.8</v>
      </c>
      <c r="H27" s="15">
        <v>8399.49</v>
      </c>
      <c r="I27" s="15">
        <v>16497.04</v>
      </c>
      <c r="J27" s="15">
        <v>9582.13</v>
      </c>
      <c r="K27" s="15"/>
      <c r="L27" s="15">
        <v>10260.38</v>
      </c>
      <c r="M27" s="15">
        <v>1822.41</v>
      </c>
      <c r="N27" s="16">
        <v>1121.42</v>
      </c>
      <c r="O27" s="15">
        <v>919.58</v>
      </c>
      <c r="P27" s="15">
        <v>1028.99</v>
      </c>
      <c r="Q27" s="15">
        <v>763.81</v>
      </c>
      <c r="R27" s="16">
        <f t="shared" si="0"/>
        <v>65605.77</v>
      </c>
      <c r="S27" s="7"/>
      <c r="T27" s="9"/>
    </row>
    <row r="28" spans="1:20" ht="12.75">
      <c r="A28" s="99" t="s">
        <v>31</v>
      </c>
      <c r="B28" s="99"/>
      <c r="C28" s="99"/>
      <c r="D28" s="99"/>
      <c r="E28" s="15">
        <v>8.6</v>
      </c>
      <c r="F28" s="15">
        <v>973.49</v>
      </c>
      <c r="G28" s="15">
        <v>4122.86</v>
      </c>
      <c r="H28" s="15">
        <v>2312.88</v>
      </c>
      <c r="I28" s="15">
        <v>6797.95</v>
      </c>
      <c r="J28" s="15">
        <v>2431.58</v>
      </c>
      <c r="K28" s="15"/>
      <c r="L28" s="15">
        <v>5820.3</v>
      </c>
      <c r="M28" s="15">
        <v>2958.44</v>
      </c>
      <c r="N28" s="16">
        <v>84.6</v>
      </c>
      <c r="O28" s="15">
        <v>402.77</v>
      </c>
      <c r="P28" s="15">
        <v>218.98</v>
      </c>
      <c r="Q28" s="15">
        <v>41.37</v>
      </c>
      <c r="R28" s="16">
        <f t="shared" si="0"/>
        <v>26173.819999999996</v>
      </c>
      <c r="S28" s="7"/>
      <c r="T28" s="9"/>
    </row>
    <row r="29" spans="1:20" ht="12.75">
      <c r="A29" s="99" t="s">
        <v>32</v>
      </c>
      <c r="B29" s="99"/>
      <c r="C29" s="99"/>
      <c r="D29" s="99"/>
      <c r="E29" s="15">
        <v>62.42</v>
      </c>
      <c r="F29" s="15">
        <v>57.42</v>
      </c>
      <c r="G29" s="15">
        <v>3983.52</v>
      </c>
      <c r="H29" s="15">
        <v>1099.87</v>
      </c>
      <c r="I29" s="15">
        <v>4038.32</v>
      </c>
      <c r="J29" s="15">
        <v>1114.38</v>
      </c>
      <c r="K29" s="15"/>
      <c r="L29" s="15">
        <v>7024.78</v>
      </c>
      <c r="M29" s="15">
        <v>5053.67</v>
      </c>
      <c r="N29" s="16">
        <v>1695.2</v>
      </c>
      <c r="O29" s="15">
        <v>14304.83</v>
      </c>
      <c r="P29" s="15">
        <v>760.3</v>
      </c>
      <c r="Q29" s="15">
        <v>886.86</v>
      </c>
      <c r="R29" s="16">
        <f t="shared" si="0"/>
        <v>40081.57</v>
      </c>
      <c r="S29" s="7"/>
      <c r="T29" s="9"/>
    </row>
    <row r="30" spans="1:20" ht="12.75">
      <c r="A30" s="99" t="s">
        <v>33</v>
      </c>
      <c r="B30" s="99"/>
      <c r="C30" s="99"/>
      <c r="D30" s="99"/>
      <c r="E30" s="15">
        <v>12.8</v>
      </c>
      <c r="F30" s="15">
        <v>182.04</v>
      </c>
      <c r="G30" s="15">
        <v>4713.56</v>
      </c>
      <c r="H30" s="15">
        <v>1642.49</v>
      </c>
      <c r="I30" s="15">
        <v>4078.73</v>
      </c>
      <c r="J30" s="15">
        <v>4337.84</v>
      </c>
      <c r="K30" s="15"/>
      <c r="L30" s="15">
        <v>23392.65</v>
      </c>
      <c r="M30" s="15">
        <v>4102.36</v>
      </c>
      <c r="N30" s="16">
        <v>230.66</v>
      </c>
      <c r="O30" s="15">
        <v>670.79</v>
      </c>
      <c r="P30" s="15">
        <v>127.93</v>
      </c>
      <c r="Q30" s="15">
        <v>100.25</v>
      </c>
      <c r="R30" s="16">
        <f t="shared" si="0"/>
        <v>43592.100000000006</v>
      </c>
      <c r="S30" s="9"/>
      <c r="T30" s="9"/>
    </row>
    <row r="31" spans="1:20" ht="12.75">
      <c r="A31" s="99" t="s">
        <v>34</v>
      </c>
      <c r="B31" s="99"/>
      <c r="C31" s="99"/>
      <c r="D31" s="99"/>
      <c r="E31" s="15">
        <v>9.13</v>
      </c>
      <c r="F31" s="15">
        <v>406.31</v>
      </c>
      <c r="G31" s="15">
        <v>5483.01</v>
      </c>
      <c r="H31" s="15">
        <v>1665.7</v>
      </c>
      <c r="I31" s="15">
        <v>1051.58</v>
      </c>
      <c r="J31" s="15">
        <v>1886.08</v>
      </c>
      <c r="K31" s="15"/>
      <c r="L31" s="15">
        <v>6594.56</v>
      </c>
      <c r="M31" s="15">
        <v>2851.12</v>
      </c>
      <c r="N31" s="16">
        <v>1843.85</v>
      </c>
      <c r="O31" s="15">
        <v>38878.32</v>
      </c>
      <c r="P31" s="15">
        <v>30196.98</v>
      </c>
      <c r="Q31" s="15">
        <v>20.88</v>
      </c>
      <c r="R31" s="16">
        <f t="shared" si="0"/>
        <v>90887.52</v>
      </c>
      <c r="S31" s="9"/>
      <c r="T31" s="9"/>
    </row>
    <row r="32" spans="1:20" ht="12.75">
      <c r="A32" s="99" t="s">
        <v>35</v>
      </c>
      <c r="B32" s="99"/>
      <c r="C32" s="99"/>
      <c r="D32" s="99"/>
      <c r="E32" s="15">
        <v>5.58</v>
      </c>
      <c r="F32" s="15">
        <v>143.4</v>
      </c>
      <c r="G32" s="15">
        <v>2322.28</v>
      </c>
      <c r="H32" s="15">
        <v>834.42</v>
      </c>
      <c r="I32" s="15">
        <v>29510.84</v>
      </c>
      <c r="J32" s="15">
        <v>4817.36</v>
      </c>
      <c r="K32" s="15"/>
      <c r="L32" s="15">
        <v>52586.72</v>
      </c>
      <c r="M32" s="15">
        <v>7267.48</v>
      </c>
      <c r="N32" s="16">
        <v>1076.11</v>
      </c>
      <c r="O32" s="15">
        <v>2627.18</v>
      </c>
      <c r="P32" s="15">
        <v>272.23</v>
      </c>
      <c r="Q32" s="15">
        <v>227.15</v>
      </c>
      <c r="R32" s="16">
        <f t="shared" si="0"/>
        <v>101690.74999999999</v>
      </c>
      <c r="S32" s="5"/>
      <c r="T32" s="5"/>
    </row>
    <row r="33" spans="1:20" ht="12.75">
      <c r="A33" s="99" t="s">
        <v>36</v>
      </c>
      <c r="B33" s="99"/>
      <c r="C33" s="99"/>
      <c r="D33" s="99"/>
      <c r="E33" s="15">
        <v>6.66</v>
      </c>
      <c r="F33" s="15">
        <v>18.58</v>
      </c>
      <c r="G33" s="15">
        <v>3642.49</v>
      </c>
      <c r="H33" s="15">
        <v>1199.98</v>
      </c>
      <c r="I33" s="15">
        <v>4230.18</v>
      </c>
      <c r="J33" s="15">
        <v>1906.6</v>
      </c>
      <c r="K33" s="15"/>
      <c r="L33" s="15">
        <v>2346.68</v>
      </c>
      <c r="M33" s="15">
        <v>3086.24</v>
      </c>
      <c r="N33" s="16">
        <v>61.99</v>
      </c>
      <c r="O33" s="15">
        <v>87.71</v>
      </c>
      <c r="P33" s="15">
        <v>436.76</v>
      </c>
      <c r="Q33" s="15">
        <v>158.68</v>
      </c>
      <c r="R33" s="16">
        <f t="shared" si="0"/>
        <v>17182.55</v>
      </c>
      <c r="S33" s="5"/>
      <c r="T33" s="5"/>
    </row>
    <row r="34" spans="1:20" ht="12.75">
      <c r="A34" s="99" t="s">
        <v>37</v>
      </c>
      <c r="B34" s="99"/>
      <c r="C34" s="99"/>
      <c r="D34" s="99"/>
      <c r="E34" s="15">
        <v>10.6</v>
      </c>
      <c r="F34" s="15">
        <v>84.69</v>
      </c>
      <c r="G34" s="15">
        <v>2233.04</v>
      </c>
      <c r="H34" s="15">
        <v>1759.93</v>
      </c>
      <c r="I34" s="15">
        <v>649.37</v>
      </c>
      <c r="J34" s="15">
        <v>869.42</v>
      </c>
      <c r="K34" s="15"/>
      <c r="L34" s="15">
        <v>1759.2</v>
      </c>
      <c r="M34" s="15">
        <v>3314.13</v>
      </c>
      <c r="N34" s="16">
        <v>13.99</v>
      </c>
      <c r="O34" s="15">
        <v>109.77</v>
      </c>
      <c r="P34" s="15">
        <v>89.5</v>
      </c>
      <c r="Q34" s="15">
        <v>26.88</v>
      </c>
      <c r="R34" s="16">
        <f t="shared" si="0"/>
        <v>10920.52</v>
      </c>
      <c r="S34" s="5"/>
      <c r="T34" s="5"/>
    </row>
    <row r="35" spans="1:20" ht="12.75">
      <c r="A35" s="99" t="s">
        <v>38</v>
      </c>
      <c r="B35" s="99"/>
      <c r="C35" s="99"/>
      <c r="D35" s="99"/>
      <c r="E35" s="15">
        <v>12.74</v>
      </c>
      <c r="F35" s="15">
        <v>2324.07</v>
      </c>
      <c r="G35" s="15">
        <v>5207.13</v>
      </c>
      <c r="H35" s="15">
        <v>1754.84</v>
      </c>
      <c r="I35" s="15">
        <v>3511.22</v>
      </c>
      <c r="J35" s="15">
        <v>2915.82</v>
      </c>
      <c r="K35" s="15"/>
      <c r="L35" s="15">
        <v>33220.19</v>
      </c>
      <c r="M35" s="15">
        <v>33883.86</v>
      </c>
      <c r="N35" s="16">
        <v>2555.12</v>
      </c>
      <c r="O35" s="15">
        <v>4189.4</v>
      </c>
      <c r="P35" s="15">
        <v>353.67</v>
      </c>
      <c r="Q35" s="15">
        <v>141.15</v>
      </c>
      <c r="R35" s="16">
        <f t="shared" si="0"/>
        <v>90069.20999999998</v>
      </c>
      <c r="S35" s="5"/>
      <c r="T35" s="5"/>
    </row>
    <row r="36" spans="1:20" ht="12.75">
      <c r="A36" s="99" t="s">
        <v>39</v>
      </c>
      <c r="B36" s="99"/>
      <c r="C36" s="99"/>
      <c r="D36" s="99"/>
      <c r="E36" s="15">
        <v>113</v>
      </c>
      <c r="F36" s="15">
        <v>2259.16</v>
      </c>
      <c r="G36" s="15">
        <v>9975.86</v>
      </c>
      <c r="H36" s="15">
        <v>6181.58</v>
      </c>
      <c r="I36" s="15">
        <v>9382.98</v>
      </c>
      <c r="J36" s="15">
        <v>4222.19</v>
      </c>
      <c r="K36" s="15"/>
      <c r="L36" s="15">
        <v>4541.05</v>
      </c>
      <c r="M36" s="15">
        <v>4856.23</v>
      </c>
      <c r="N36" s="16">
        <v>117.13</v>
      </c>
      <c r="O36" s="15">
        <v>175.97</v>
      </c>
      <c r="P36" s="15">
        <v>52.3</v>
      </c>
      <c r="Q36" s="15">
        <v>110.26</v>
      </c>
      <c r="R36" s="16">
        <f t="shared" si="0"/>
        <v>41987.71000000001</v>
      </c>
      <c r="S36" s="5"/>
      <c r="T36" s="5"/>
    </row>
    <row r="37" spans="1:20" ht="12.75">
      <c r="A37" s="99" t="s">
        <v>40</v>
      </c>
      <c r="B37" s="99"/>
      <c r="C37" s="99"/>
      <c r="D37" s="99"/>
      <c r="E37" s="15">
        <v>178.53</v>
      </c>
      <c r="F37" s="15">
        <v>1886.02</v>
      </c>
      <c r="G37" s="15">
        <v>15437.46</v>
      </c>
      <c r="H37" s="15">
        <v>4818.81</v>
      </c>
      <c r="I37" s="15">
        <v>7168.36</v>
      </c>
      <c r="J37" s="15">
        <v>2518.83</v>
      </c>
      <c r="K37" s="15"/>
      <c r="L37" s="15">
        <v>10688.91</v>
      </c>
      <c r="M37" s="15">
        <v>6667.65</v>
      </c>
      <c r="N37" s="16">
        <v>313.31</v>
      </c>
      <c r="O37" s="15">
        <v>290.73</v>
      </c>
      <c r="P37" s="15">
        <v>705.01</v>
      </c>
      <c r="Q37" s="15">
        <v>13.54</v>
      </c>
      <c r="R37" s="16">
        <f t="shared" si="0"/>
        <v>50687.16</v>
      </c>
      <c r="S37" s="5"/>
      <c r="T37" s="5"/>
    </row>
    <row r="38" spans="1:20" ht="12.75">
      <c r="A38" s="99" t="s">
        <v>41</v>
      </c>
      <c r="B38" s="99"/>
      <c r="C38" s="99"/>
      <c r="D38" s="99"/>
      <c r="E38" s="15">
        <v>3.7</v>
      </c>
      <c r="F38" s="15">
        <v>1473.73</v>
      </c>
      <c r="G38" s="15">
        <v>7535.39</v>
      </c>
      <c r="H38" s="15">
        <v>4768.06</v>
      </c>
      <c r="I38" s="15">
        <v>15453.44</v>
      </c>
      <c r="J38" s="15">
        <v>2537.25</v>
      </c>
      <c r="K38" s="15"/>
      <c r="L38" s="15">
        <v>8859.02</v>
      </c>
      <c r="M38" s="15">
        <v>7828.97</v>
      </c>
      <c r="N38" s="16">
        <v>198.07</v>
      </c>
      <c r="O38" s="15">
        <v>286.01</v>
      </c>
      <c r="P38" s="15">
        <v>795.62</v>
      </c>
      <c r="Q38" s="15">
        <v>15560.97</v>
      </c>
      <c r="R38" s="16">
        <f t="shared" si="0"/>
        <v>65300.23</v>
      </c>
      <c r="S38" s="5"/>
      <c r="T38" s="5"/>
    </row>
    <row r="39" spans="1:20" ht="12.75">
      <c r="A39" s="99" t="s">
        <v>42</v>
      </c>
      <c r="B39" s="99"/>
      <c r="C39" s="99"/>
      <c r="D39" s="99"/>
      <c r="E39" s="17">
        <v>35.67</v>
      </c>
      <c r="F39" s="17">
        <v>398.79</v>
      </c>
      <c r="G39" s="17">
        <v>4034.46</v>
      </c>
      <c r="H39" s="17">
        <v>2196.48</v>
      </c>
      <c r="I39" s="17">
        <v>5291.85</v>
      </c>
      <c r="J39" s="17">
        <v>1563.94</v>
      </c>
      <c r="K39" s="17"/>
      <c r="L39" s="17">
        <v>1977.26</v>
      </c>
      <c r="M39" s="17">
        <v>1335.5</v>
      </c>
      <c r="N39" s="16">
        <v>90.79</v>
      </c>
      <c r="O39" s="17">
        <v>711.1</v>
      </c>
      <c r="P39" s="17">
        <v>1453.63</v>
      </c>
      <c r="Q39" s="17">
        <v>232.74</v>
      </c>
      <c r="R39" s="121">
        <f t="shared" si="0"/>
        <v>19322.210000000003</v>
      </c>
      <c r="S39" s="5"/>
      <c r="T39" s="5"/>
    </row>
    <row r="40" spans="1:20" ht="12.75">
      <c r="A40" s="99" t="s">
        <v>43</v>
      </c>
      <c r="B40" s="99"/>
      <c r="C40" s="99"/>
      <c r="D40" s="99"/>
      <c r="E40" s="17">
        <v>0</v>
      </c>
      <c r="F40" s="17">
        <v>177.52</v>
      </c>
      <c r="G40" s="17">
        <v>3045.61</v>
      </c>
      <c r="H40" s="17">
        <v>1113.47</v>
      </c>
      <c r="I40" s="17">
        <v>6459.49</v>
      </c>
      <c r="J40" s="17">
        <v>1057.18</v>
      </c>
      <c r="K40" s="17"/>
      <c r="L40" s="17">
        <v>28735.88</v>
      </c>
      <c r="M40" s="17">
        <v>1449.96</v>
      </c>
      <c r="N40" s="16">
        <v>61.99</v>
      </c>
      <c r="O40" s="17">
        <v>723.75</v>
      </c>
      <c r="P40" s="17">
        <v>522.25</v>
      </c>
      <c r="Q40" s="17">
        <v>37</v>
      </c>
      <c r="R40" s="121">
        <f t="shared" si="0"/>
        <v>43384.1</v>
      </c>
      <c r="S40" s="5"/>
      <c r="T40" s="5"/>
    </row>
    <row r="41" spans="1:19" ht="12.75">
      <c r="A41" s="99" t="s">
        <v>47</v>
      </c>
      <c r="B41" s="99"/>
      <c r="C41" s="99"/>
      <c r="D41" s="99"/>
      <c r="E41" s="17">
        <v>0</v>
      </c>
      <c r="F41" s="17">
        <v>143.9</v>
      </c>
      <c r="G41" s="17">
        <v>5630.25</v>
      </c>
      <c r="H41" s="17">
        <v>501.34</v>
      </c>
      <c r="I41" s="17">
        <v>6573.61</v>
      </c>
      <c r="J41" s="17">
        <v>2727.18</v>
      </c>
      <c r="K41" s="17"/>
      <c r="L41" s="17">
        <v>9588.68</v>
      </c>
      <c r="M41" s="17">
        <v>7623.43</v>
      </c>
      <c r="N41" s="17">
        <v>676.59</v>
      </c>
      <c r="O41" s="17">
        <v>7728.42</v>
      </c>
      <c r="P41" s="17">
        <v>525.22</v>
      </c>
      <c r="Q41" s="17">
        <v>317.99</v>
      </c>
      <c r="R41" s="121">
        <f t="shared" si="0"/>
        <v>42036.60999999999</v>
      </c>
      <c r="S41" s="5"/>
    </row>
    <row r="42" spans="1:19" ht="12.75">
      <c r="A42" s="99" t="s">
        <v>48</v>
      </c>
      <c r="B42" s="99"/>
      <c r="C42" s="99"/>
      <c r="D42" s="99"/>
      <c r="E42" s="17">
        <v>0</v>
      </c>
      <c r="F42" s="17">
        <v>188.16</v>
      </c>
      <c r="G42" s="17">
        <v>4458.14</v>
      </c>
      <c r="H42" s="17">
        <v>4611.49</v>
      </c>
      <c r="I42" s="17">
        <v>4302.21</v>
      </c>
      <c r="J42" s="17">
        <v>11644.07</v>
      </c>
      <c r="K42" s="17"/>
      <c r="L42" s="17">
        <v>21023.43</v>
      </c>
      <c r="M42" s="17">
        <v>11535.45</v>
      </c>
      <c r="N42" s="17">
        <v>1260.57</v>
      </c>
      <c r="O42" s="17">
        <v>1572.17</v>
      </c>
      <c r="P42" s="17">
        <v>3542.81</v>
      </c>
      <c r="Q42" s="17">
        <v>84.02</v>
      </c>
      <c r="R42" s="121">
        <f>SUM(E42:Q42)</f>
        <v>64222.51999999999</v>
      </c>
      <c r="S42" s="5"/>
    </row>
    <row r="43" spans="1:19" ht="12.75">
      <c r="A43" s="99" t="s">
        <v>62</v>
      </c>
      <c r="B43" s="99"/>
      <c r="C43" s="99"/>
      <c r="D43" s="99"/>
      <c r="E43" s="17">
        <v>0</v>
      </c>
      <c r="F43" s="17">
        <v>451.89</v>
      </c>
      <c r="G43" s="17">
        <v>13161.75</v>
      </c>
      <c r="H43" s="17">
        <v>10125.76</v>
      </c>
      <c r="I43" s="17">
        <v>14193.74</v>
      </c>
      <c r="J43" s="17">
        <v>5747.15</v>
      </c>
      <c r="K43" s="17"/>
      <c r="L43" s="17">
        <v>14169.6</v>
      </c>
      <c r="M43" s="17">
        <v>420.88</v>
      </c>
      <c r="N43" s="17">
        <v>47.55</v>
      </c>
      <c r="O43" s="17">
        <v>20.48</v>
      </c>
      <c r="P43" s="17">
        <v>15.16</v>
      </c>
      <c r="Q43" s="17">
        <v>10.16</v>
      </c>
      <c r="R43" s="121">
        <f>SUM(E43:Q43)</f>
        <v>58364.12000000001</v>
      </c>
      <c r="S43" s="5"/>
    </row>
    <row r="44" spans="1:19" ht="12.75">
      <c r="A44" s="100" t="s">
        <v>72</v>
      </c>
      <c r="B44" s="100"/>
      <c r="C44" s="100"/>
      <c r="D44" s="100"/>
      <c r="E44" s="44">
        <v>0</v>
      </c>
      <c r="F44" s="44">
        <v>514.83</v>
      </c>
      <c r="G44" s="44">
        <v>11335.72</v>
      </c>
      <c r="H44" s="44">
        <v>7574.06</v>
      </c>
      <c r="I44" s="44">
        <v>8264.14</v>
      </c>
      <c r="J44" s="44">
        <v>14900.09</v>
      </c>
      <c r="K44" s="44"/>
      <c r="L44" s="44">
        <v>2427.94</v>
      </c>
      <c r="M44" s="44">
        <v>1427.91</v>
      </c>
      <c r="N44" s="44">
        <v>81.96</v>
      </c>
      <c r="O44" s="44">
        <v>269.04</v>
      </c>
      <c r="P44" s="44">
        <v>197.92</v>
      </c>
      <c r="Q44" s="44">
        <v>41.85</v>
      </c>
      <c r="R44" s="107">
        <f t="shared" si="0"/>
        <v>47035.46</v>
      </c>
      <c r="S44" s="5"/>
    </row>
    <row r="45" spans="1:19" ht="12.75">
      <c r="A45" s="100" t="s">
        <v>76</v>
      </c>
      <c r="B45" s="100"/>
      <c r="C45" s="100"/>
      <c r="D45" s="100"/>
      <c r="E45" s="44">
        <v>30</v>
      </c>
      <c r="F45" s="44">
        <v>1013.71</v>
      </c>
      <c r="G45" s="44">
        <v>4194.16</v>
      </c>
      <c r="H45" s="44">
        <v>1298.37</v>
      </c>
      <c r="I45" s="44">
        <v>10334.1</v>
      </c>
      <c r="J45" s="44">
        <v>7952.55</v>
      </c>
      <c r="K45" s="44"/>
      <c r="L45" s="44">
        <v>37592.81</v>
      </c>
      <c r="M45" s="44">
        <v>8730.45</v>
      </c>
      <c r="N45" s="44">
        <v>225.86</v>
      </c>
      <c r="O45" s="44">
        <v>1018.32</v>
      </c>
      <c r="P45" s="44">
        <v>280.87</v>
      </c>
      <c r="Q45" s="44">
        <v>17608.17</v>
      </c>
      <c r="R45" s="107">
        <f>SUM(E45:Q45)</f>
        <v>90279.37</v>
      </c>
      <c r="S45" s="5"/>
    </row>
    <row r="46" spans="1:19" ht="12.75">
      <c r="A46" s="100" t="s">
        <v>77</v>
      </c>
      <c r="B46" s="100"/>
      <c r="C46" s="100"/>
      <c r="D46" s="100"/>
      <c r="E46" s="44">
        <v>0</v>
      </c>
      <c r="F46" s="44">
        <v>284.29</v>
      </c>
      <c r="G46" s="44">
        <v>3939.54</v>
      </c>
      <c r="H46" s="44">
        <v>1285.16</v>
      </c>
      <c r="I46" s="44">
        <v>2485.35</v>
      </c>
      <c r="J46" s="44">
        <v>2276.25</v>
      </c>
      <c r="K46" s="44"/>
      <c r="L46" s="44">
        <v>3036.98</v>
      </c>
      <c r="M46" s="44">
        <v>2378.88</v>
      </c>
      <c r="N46" s="44">
        <v>120.68</v>
      </c>
      <c r="O46" s="44">
        <v>645.42</v>
      </c>
      <c r="P46" s="44">
        <v>365.77</v>
      </c>
      <c r="Q46" s="44">
        <v>291.085</v>
      </c>
      <c r="R46" s="107">
        <f t="shared" si="0"/>
        <v>17109.405</v>
      </c>
      <c r="S46" s="5"/>
    </row>
    <row r="47" spans="1:19" ht="12.75">
      <c r="A47" s="149" t="s">
        <v>87</v>
      </c>
      <c r="B47" s="149"/>
      <c r="C47" s="149"/>
      <c r="D47" s="149"/>
      <c r="E47" s="158">
        <v>0</v>
      </c>
      <c r="F47" s="150">
        <v>548.93</v>
      </c>
      <c r="G47" s="150">
        <v>7351.480000000018</v>
      </c>
      <c r="H47" s="150">
        <v>21261.91999999992</v>
      </c>
      <c r="I47" s="150">
        <v>5211.180000000001</v>
      </c>
      <c r="J47" s="150">
        <v>26863.31689999996</v>
      </c>
      <c r="K47" s="150"/>
      <c r="L47" s="150">
        <v>19201.91679999995</v>
      </c>
      <c r="M47" s="150">
        <v>17700.66019999999</v>
      </c>
      <c r="N47" s="150">
        <v>256.1000000000001</v>
      </c>
      <c r="O47" s="150">
        <v>4036.03</v>
      </c>
      <c r="P47" s="150">
        <v>3559.67</v>
      </c>
      <c r="Q47" s="150">
        <v>1.04</v>
      </c>
      <c r="R47" s="147">
        <f>SUM(E47:Q47)</f>
        <v>105992.24389999983</v>
      </c>
      <c r="S47" s="5"/>
    </row>
    <row r="48" spans="1:19" ht="12.75">
      <c r="A48" s="149" t="s">
        <v>89</v>
      </c>
      <c r="B48" s="149"/>
      <c r="C48" s="149"/>
      <c r="D48" s="149"/>
      <c r="E48" s="184">
        <v>0</v>
      </c>
      <c r="F48" s="185">
        <v>147.9</v>
      </c>
      <c r="G48" s="185">
        <v>4238.03</v>
      </c>
      <c r="H48" s="185">
        <v>2716.5</v>
      </c>
      <c r="I48" s="185">
        <v>10230.78</v>
      </c>
      <c r="J48" s="185">
        <v>23497.0152</v>
      </c>
      <c r="K48" s="185"/>
      <c r="L48" s="185">
        <v>35888.9692</v>
      </c>
      <c r="M48" s="185">
        <v>45971.91</v>
      </c>
      <c r="N48" s="185">
        <v>793.0922</v>
      </c>
      <c r="O48" s="185">
        <v>4933.455</v>
      </c>
      <c r="P48" s="185">
        <v>232.6609</v>
      </c>
      <c r="Q48" s="185">
        <v>4.093</v>
      </c>
      <c r="R48" s="147">
        <f>SUM(E48:Q48)</f>
        <v>128654.40550000001</v>
      </c>
      <c r="S48" s="5"/>
    </row>
    <row r="49" spans="1:20" ht="12.75">
      <c r="A49" s="149" t="s">
        <v>91</v>
      </c>
      <c r="B49" s="149"/>
      <c r="C49" s="149"/>
      <c r="D49" s="149"/>
      <c r="E49" s="184">
        <v>103.6</v>
      </c>
      <c r="F49" s="185">
        <v>188.98</v>
      </c>
      <c r="G49" s="185">
        <v>4132.71</v>
      </c>
      <c r="H49" s="185">
        <v>2688.68</v>
      </c>
      <c r="I49" s="185">
        <v>3607.94</v>
      </c>
      <c r="J49" s="185">
        <v>2381.47</v>
      </c>
      <c r="K49" s="185"/>
      <c r="L49" s="185">
        <v>8246.07</v>
      </c>
      <c r="M49" s="185">
        <v>12231.14</v>
      </c>
      <c r="N49" s="185">
        <v>1093.28</v>
      </c>
      <c r="O49" s="185">
        <v>2425.31</v>
      </c>
      <c r="P49" s="185">
        <v>4857.56</v>
      </c>
      <c r="Q49" s="185">
        <v>139.97</v>
      </c>
      <c r="R49" s="147">
        <f>SUM(E49:Q49)</f>
        <v>42096.70999999999</v>
      </c>
      <c r="S49" s="5"/>
      <c r="T49" s="166"/>
    </row>
    <row r="50" spans="1:20" ht="12.75">
      <c r="A50" s="149" t="s">
        <v>93</v>
      </c>
      <c r="B50" s="149">
        <v>0.5</v>
      </c>
      <c r="C50" s="149"/>
      <c r="D50" s="149"/>
      <c r="E50" s="184">
        <v>42.2355</v>
      </c>
      <c r="F50" s="185">
        <v>3639.830000000001</v>
      </c>
      <c r="G50" s="185">
        <v>27118.139999999956</v>
      </c>
      <c r="H50" s="185">
        <v>53235.72500000004</v>
      </c>
      <c r="I50" s="185">
        <v>105542.93400000005</v>
      </c>
      <c r="J50" s="185">
        <v>252556.10419999997</v>
      </c>
      <c r="K50" s="185"/>
      <c r="L50" s="185">
        <v>119409.11039999977</v>
      </c>
      <c r="M50" s="185">
        <v>8361.481400000033</v>
      </c>
      <c r="N50" s="185">
        <v>94.50100000000002</v>
      </c>
      <c r="O50" s="185">
        <v>127.30000000000005</v>
      </c>
      <c r="P50" s="185">
        <v>7.538499999999999</v>
      </c>
      <c r="Q50" s="185">
        <v>61.9942</v>
      </c>
      <c r="R50" s="147">
        <f>SUM(B50:Q50)</f>
        <v>570197.3941999999</v>
      </c>
      <c r="S50" s="5"/>
      <c r="T50" s="238"/>
    </row>
    <row r="51" spans="1:20" ht="12.75">
      <c r="A51" s="149" t="s">
        <v>99</v>
      </c>
      <c r="B51" s="149">
        <v>3.33</v>
      </c>
      <c r="C51" s="149">
        <v>1</v>
      </c>
      <c r="D51" s="149">
        <v>0</v>
      </c>
      <c r="E51" s="184">
        <v>61.704</v>
      </c>
      <c r="F51" s="185">
        <v>1116.43</v>
      </c>
      <c r="G51" s="185">
        <v>5715.97</v>
      </c>
      <c r="H51" s="185">
        <v>5753.6</v>
      </c>
      <c r="I51" s="185">
        <v>2268.24</v>
      </c>
      <c r="J51" s="185">
        <v>2807.7699</v>
      </c>
      <c r="K51" s="185"/>
      <c r="L51" s="185">
        <v>6728.4146</v>
      </c>
      <c r="M51" s="185">
        <v>13876.4578</v>
      </c>
      <c r="N51" s="185">
        <v>432.9465</v>
      </c>
      <c r="O51" s="185">
        <v>631.5819</v>
      </c>
      <c r="P51" s="185">
        <v>55.08</v>
      </c>
      <c r="Q51" s="185">
        <v>101.479</v>
      </c>
      <c r="R51" s="147">
        <f>SUM(B51:Q51)</f>
        <v>39554.003699999994</v>
      </c>
      <c r="S51" s="5"/>
      <c r="T51" s="238"/>
    </row>
    <row r="52" spans="1:20" ht="12.75">
      <c r="A52" s="101" t="s">
        <v>103</v>
      </c>
      <c r="B52" s="101">
        <v>24.76</v>
      </c>
      <c r="C52" s="101">
        <v>1.038</v>
      </c>
      <c r="D52" s="101"/>
      <c r="E52" s="162">
        <v>52.71</v>
      </c>
      <c r="F52" s="163">
        <v>275.29</v>
      </c>
      <c r="G52" s="163">
        <v>4397.2400000000125</v>
      </c>
      <c r="H52" s="163">
        <v>2784.101000000003</v>
      </c>
      <c r="I52" s="163">
        <v>5146.3035000000045</v>
      </c>
      <c r="J52" s="163">
        <v>7297.503000000013</v>
      </c>
      <c r="K52" s="163">
        <v>4076.880799999999</v>
      </c>
      <c r="L52" s="163">
        <v>10477.680600000127</v>
      </c>
      <c r="M52" s="163">
        <v>27942.0864999999</v>
      </c>
      <c r="N52" s="163">
        <v>548.9700000000001</v>
      </c>
      <c r="O52" s="163">
        <v>1271.2145999999996</v>
      </c>
      <c r="P52" s="163">
        <v>15712.960000000003</v>
      </c>
      <c r="Q52" s="163">
        <v>55.449999999999996</v>
      </c>
      <c r="R52" s="119">
        <v>80064.18800000005</v>
      </c>
      <c r="S52" s="5"/>
      <c r="T52" s="238"/>
    </row>
    <row r="53" spans="1:23" ht="28.5" customHeight="1">
      <c r="A53" s="186" t="s">
        <v>106</v>
      </c>
      <c r="B53" s="126">
        <f>SUM(B10:B52)</f>
        <v>28.590000000000003</v>
      </c>
      <c r="C53" s="126">
        <f aca="true" t="shared" si="1" ref="C53:R53">SUM(C10:C52)</f>
        <v>2.0380000000000003</v>
      </c>
      <c r="D53" s="126">
        <f t="shared" si="1"/>
        <v>0</v>
      </c>
      <c r="E53" s="126">
        <f t="shared" si="1"/>
        <v>1044.8095</v>
      </c>
      <c r="F53" s="126">
        <f>SUM(F10:F52)</f>
        <v>34901.65000000001</v>
      </c>
      <c r="G53" s="126">
        <f t="shared" si="1"/>
        <v>351869.73999999993</v>
      </c>
      <c r="H53" s="126">
        <f t="shared" si="1"/>
        <v>232283.83599999995</v>
      </c>
      <c r="I53" s="126">
        <f>SUM(I10:I52)</f>
        <v>372312.4975</v>
      </c>
      <c r="J53" s="126">
        <f t="shared" si="1"/>
        <v>495018.0892</v>
      </c>
      <c r="K53" s="126">
        <f t="shared" si="1"/>
        <v>4076.880799999999</v>
      </c>
      <c r="L53" s="126">
        <f t="shared" si="1"/>
        <v>638886.4415999998</v>
      </c>
      <c r="M53" s="126">
        <f t="shared" si="1"/>
        <v>370007.82589999994</v>
      </c>
      <c r="N53" s="126">
        <f t="shared" si="1"/>
        <v>27523.999700000008</v>
      </c>
      <c r="O53" s="126">
        <f>SUM(O10:O52)</f>
        <v>165497.9715</v>
      </c>
      <c r="P53" s="126">
        <f t="shared" si="1"/>
        <v>105784.8094</v>
      </c>
      <c r="Q53" s="126">
        <f t="shared" si="1"/>
        <v>68286.7812</v>
      </c>
      <c r="R53" s="126">
        <f>SUM(R10:R52)</f>
        <v>2867525.9602999995</v>
      </c>
      <c r="T53" s="5"/>
      <c r="U53" s="5"/>
      <c r="V53" s="5"/>
      <c r="W53" s="5"/>
    </row>
    <row r="54" spans="1:18" ht="25.5">
      <c r="A54" s="187" t="s">
        <v>107</v>
      </c>
      <c r="B54" s="122">
        <f>AVERAGE(B10:B52)</f>
        <v>9.530000000000001</v>
      </c>
      <c r="C54" s="122">
        <f>AVERAGE(C10:C52)</f>
        <v>1.0190000000000001</v>
      </c>
      <c r="D54" s="122">
        <f aca="true" t="shared" si="2" ref="C54:R54">AVERAGE(D10:D52)</f>
        <v>0</v>
      </c>
      <c r="E54" s="122">
        <f t="shared" si="2"/>
        <v>24.297895348837212</v>
      </c>
      <c r="F54" s="122">
        <f>AVERAGE(F10:F52)</f>
        <v>811.6662790697676</v>
      </c>
      <c r="G54" s="122">
        <f t="shared" si="2"/>
        <v>8183.017209302324</v>
      </c>
      <c r="H54" s="122">
        <f t="shared" si="2"/>
        <v>5401.9496744186035</v>
      </c>
      <c r="I54" s="122">
        <f>AVERAGE(I10:I52)</f>
        <v>8658.430174418605</v>
      </c>
      <c r="J54" s="122">
        <f t="shared" si="2"/>
        <v>11512.04858604651</v>
      </c>
      <c r="K54" s="122">
        <f t="shared" si="2"/>
        <v>4076.880799999999</v>
      </c>
      <c r="L54" s="122">
        <f t="shared" si="2"/>
        <v>14857.82422325581</v>
      </c>
      <c r="M54" s="122">
        <f t="shared" si="2"/>
        <v>8604.833160465116</v>
      </c>
      <c r="N54" s="122">
        <f t="shared" si="2"/>
        <v>786.3999914285716</v>
      </c>
      <c r="O54" s="122">
        <f>AVERAGE(O10:O52)</f>
        <v>3848.790034883721</v>
      </c>
      <c r="P54" s="122">
        <f t="shared" si="2"/>
        <v>2460.111846511628</v>
      </c>
      <c r="Q54" s="122">
        <f t="shared" si="2"/>
        <v>1588.0646790697674</v>
      </c>
      <c r="R54" s="122">
        <f>AVERAGE(R10:R52)</f>
        <v>66686.65023953487</v>
      </c>
    </row>
    <row r="55" spans="1:18" ht="15">
      <c r="A55" s="58" t="s">
        <v>44</v>
      </c>
      <c r="B55" s="123">
        <f>(B53/$R$53)*100</f>
        <v>0.0009970267190539726</v>
      </c>
      <c r="C55" s="123">
        <f aca="true" t="shared" si="3" ref="C55:K55">(C53/$R$53)*100</f>
        <v>7.107171925260566E-05</v>
      </c>
      <c r="D55" s="123">
        <f t="shared" si="3"/>
        <v>0</v>
      </c>
      <c r="E55" s="123">
        <f t="shared" si="3"/>
        <v>0.03643592122495353</v>
      </c>
      <c r="F55" s="123">
        <f t="shared" si="3"/>
        <v>1.217134578141661</v>
      </c>
      <c r="G55" s="123">
        <f t="shared" si="3"/>
        <v>12.270847583300954</v>
      </c>
      <c r="H55" s="123">
        <f t="shared" si="3"/>
        <v>8.100496358739102</v>
      </c>
      <c r="I55" s="123">
        <f t="shared" si="3"/>
        <v>12.98375333491484</v>
      </c>
      <c r="J55" s="123">
        <f t="shared" si="3"/>
        <v>17.262898263289355</v>
      </c>
      <c r="K55" s="123">
        <f t="shared" si="3"/>
        <v>0.14217415487926313</v>
      </c>
      <c r="L55" s="123">
        <f aca="true" t="shared" si="4" ref="L55:Q55">(L53/$R$53)*100</f>
        <v>22.280057807503155</v>
      </c>
      <c r="M55" s="123">
        <f t="shared" si="4"/>
        <v>12.903381905609319</v>
      </c>
      <c r="N55" s="123">
        <f t="shared" si="4"/>
        <v>0.9598518053911693</v>
      </c>
      <c r="O55" s="123">
        <f>(O53/$R$53)*100</f>
        <v>5.771455037940989</v>
      </c>
      <c r="P55" s="123">
        <f t="shared" si="4"/>
        <v>3.6890619601899903</v>
      </c>
      <c r="Q55" s="123">
        <f t="shared" si="4"/>
        <v>2.381383190436953</v>
      </c>
      <c r="R55" s="124">
        <f>SUM(E55:Q55)</f>
        <v>99.99893190156169</v>
      </c>
    </row>
    <row r="56" spans="5:18" ht="12.75">
      <c r="E56" s="166">
        <f>SUM(E18:E48)</f>
        <v>710.5600000000001</v>
      </c>
      <c r="F56" s="166">
        <f aca="true" t="shared" si="5" ref="F56:R56">SUM(F18:F48)</f>
        <v>23614.120000000006</v>
      </c>
      <c r="G56" s="166">
        <f t="shared" si="5"/>
        <v>237961.68000000002</v>
      </c>
      <c r="H56" s="166">
        <f t="shared" si="5"/>
        <v>142483.7299999999</v>
      </c>
      <c r="I56" s="166">
        <f t="shared" si="5"/>
        <v>231456.08</v>
      </c>
      <c r="J56" s="166">
        <f t="shared" si="5"/>
        <v>200108.24209999994</v>
      </c>
      <c r="K56" s="166"/>
      <c r="L56" s="166">
        <f t="shared" si="5"/>
        <v>447640.1659999999</v>
      </c>
      <c r="M56" s="166">
        <f t="shared" si="5"/>
        <v>257523.6602</v>
      </c>
      <c r="N56" s="166">
        <f t="shared" si="5"/>
        <v>25354.302200000006</v>
      </c>
      <c r="O56" s="166">
        <f t="shared" si="5"/>
        <v>109057.56499999999</v>
      </c>
      <c r="P56" s="166">
        <f t="shared" si="5"/>
        <v>60759.670900000005</v>
      </c>
      <c r="Q56" s="166">
        <f t="shared" si="5"/>
        <v>58935.888</v>
      </c>
      <c r="R56" s="166">
        <f t="shared" si="5"/>
        <v>1795605.6644</v>
      </c>
    </row>
    <row r="57" spans="1:18" ht="42" customHeight="1">
      <c r="A57" s="188" t="s">
        <v>126</v>
      </c>
      <c r="B57" s="125">
        <f>AVERAGE(B47:B51)</f>
        <v>1.915</v>
      </c>
      <c r="C57" s="125">
        <f aca="true" t="shared" si="6" ref="C57:R57">AVERAGE(C47:C51)</f>
        <v>1</v>
      </c>
      <c r="D57" s="125">
        <f t="shared" si="6"/>
        <v>0</v>
      </c>
      <c r="E57" s="125">
        <f t="shared" si="6"/>
        <v>41.5079</v>
      </c>
      <c r="F57" s="125">
        <f t="shared" si="6"/>
        <v>1128.4140000000002</v>
      </c>
      <c r="G57" s="125">
        <f t="shared" si="6"/>
        <v>9711.265999999994</v>
      </c>
      <c r="H57" s="125">
        <f t="shared" si="6"/>
        <v>17131.284999999993</v>
      </c>
      <c r="I57" s="125">
        <f t="shared" si="6"/>
        <v>25372.214800000012</v>
      </c>
      <c r="J57" s="125">
        <f t="shared" si="6"/>
        <v>61621.13523999999</v>
      </c>
      <c r="K57" s="125">
        <v>0</v>
      </c>
      <c r="L57" s="125">
        <f t="shared" si="6"/>
        <v>37894.896199999945</v>
      </c>
      <c r="M57" s="125">
        <f t="shared" si="6"/>
        <v>19628.32988000001</v>
      </c>
      <c r="N57" s="125">
        <f t="shared" si="6"/>
        <v>533.9839400000001</v>
      </c>
      <c r="O57" s="125">
        <f t="shared" si="6"/>
        <v>2430.7353799999996</v>
      </c>
      <c r="P57" s="125">
        <f t="shared" si="6"/>
        <v>1742.5018800000003</v>
      </c>
      <c r="Q57" s="125">
        <f t="shared" si="6"/>
        <v>61.71524000000001</v>
      </c>
      <c r="R57" s="125">
        <f t="shared" si="6"/>
        <v>177298.95145999995</v>
      </c>
    </row>
    <row r="58" spans="1:18" ht="40.5" customHeight="1">
      <c r="A58" s="189" t="s">
        <v>116</v>
      </c>
      <c r="B58" s="129">
        <f>AVERAGE(B42:B51)</f>
        <v>1.915</v>
      </c>
      <c r="C58" s="129">
        <f aca="true" t="shared" si="7" ref="C58:R58">AVERAGE(C42:C51)</f>
        <v>1</v>
      </c>
      <c r="D58" s="129">
        <f t="shared" si="7"/>
        <v>0</v>
      </c>
      <c r="E58" s="129">
        <f t="shared" si="7"/>
        <v>23.75395</v>
      </c>
      <c r="F58" s="129">
        <f t="shared" si="7"/>
        <v>809.4950000000001</v>
      </c>
      <c r="G58" s="129">
        <f t="shared" si="7"/>
        <v>8564.563999999998</v>
      </c>
      <c r="H58" s="129">
        <f t="shared" si="7"/>
        <v>11055.126499999997</v>
      </c>
      <c r="I58" s="129">
        <f t="shared" si="7"/>
        <v>16644.061400000006</v>
      </c>
      <c r="J58" s="129">
        <f t="shared" si="7"/>
        <v>35062.57861999999</v>
      </c>
      <c r="K58" s="129">
        <v>0</v>
      </c>
      <c r="L58" s="129">
        <f t="shared" si="7"/>
        <v>26772.524099999973</v>
      </c>
      <c r="M58" s="129">
        <f t="shared" si="7"/>
        <v>12263.521940000002</v>
      </c>
      <c r="N58" s="129">
        <f t="shared" si="7"/>
        <v>440.65397</v>
      </c>
      <c r="O58" s="129">
        <f t="shared" si="7"/>
        <v>1567.91069</v>
      </c>
      <c r="P58" s="129">
        <f t="shared" si="7"/>
        <v>1311.50394</v>
      </c>
      <c r="Q58" s="129">
        <f t="shared" si="7"/>
        <v>1834.38612</v>
      </c>
      <c r="R58" s="129">
        <f t="shared" si="7"/>
        <v>116350.56322999997</v>
      </c>
    </row>
    <row r="59" spans="1:18" ht="15">
      <c r="A59" s="58" t="s">
        <v>44</v>
      </c>
      <c r="B59" s="127">
        <f>(B57/$R$57)*100</f>
        <v>0.0010800966301439405</v>
      </c>
      <c r="C59" s="127">
        <f>(C57/$R$57)*100</f>
        <v>0.0005640191280125014</v>
      </c>
      <c r="D59" s="127">
        <f>(D57/$R$57)*100</f>
        <v>0</v>
      </c>
      <c r="E59" s="127">
        <f>(E57/$R$57)*100</f>
        <v>0.02341124956363011</v>
      </c>
      <c r="F59" s="127">
        <f>(F57/$R$57)*100</f>
        <v>0.636447080317099</v>
      </c>
      <c r="G59" s="127">
        <f aca="true" t="shared" si="8" ref="G59:R59">(G57/$R$57)*100</f>
        <v>5.4773397812174505</v>
      </c>
      <c r="H59" s="127">
        <f t="shared" si="8"/>
        <v>9.662372427433642</v>
      </c>
      <c r="I59" s="127">
        <f t="shared" si="8"/>
        <v>14.310414467241891</v>
      </c>
      <c r="J59" s="127">
        <f t="shared" si="8"/>
        <v>34.75549896520522</v>
      </c>
      <c r="K59" s="127">
        <f t="shared" si="8"/>
        <v>0</v>
      </c>
      <c r="L59" s="127">
        <f t="shared" si="8"/>
        <v>21.373446310848223</v>
      </c>
      <c r="M59" s="127">
        <f t="shared" si="8"/>
        <v>11.070753503259333</v>
      </c>
      <c r="N59" s="127">
        <f t="shared" si="8"/>
        <v>0.30117715621147995</v>
      </c>
      <c r="O59" s="127">
        <f t="shared" si="8"/>
        <v>1.3709812494567364</v>
      </c>
      <c r="P59" s="127">
        <f t="shared" si="8"/>
        <v>0.9828043909177446</v>
      </c>
      <c r="Q59" s="127">
        <f t="shared" si="8"/>
        <v>0.034808575849882256</v>
      </c>
      <c r="R59" s="127">
        <f t="shared" si="8"/>
        <v>100</v>
      </c>
    </row>
    <row r="60" spans="1:4" ht="12.75">
      <c r="A60" s="3" t="s">
        <v>122</v>
      </c>
      <c r="B60" s="3"/>
      <c r="C60" s="3"/>
      <c r="D60" s="3"/>
    </row>
    <row r="61" spans="1:4" ht="12.75">
      <c r="A61" s="3"/>
      <c r="B61" s="3"/>
      <c r="C61" s="3"/>
      <c r="D61" s="3"/>
    </row>
    <row r="62" spans="1:18" ht="12.75">
      <c r="A62" s="236" t="s">
        <v>97</v>
      </c>
      <c r="B62" s="237">
        <f>SUM(B18:B52)</f>
        <v>28.590000000000003</v>
      </c>
      <c r="C62" s="237">
        <f aca="true" t="shared" si="9" ref="C62:R62">SUM(C18:C52)</f>
        <v>2.0380000000000003</v>
      </c>
      <c r="D62" s="237">
        <f t="shared" si="9"/>
        <v>0</v>
      </c>
      <c r="E62" s="237">
        <f t="shared" si="9"/>
        <v>970.8095000000001</v>
      </c>
      <c r="F62" s="237">
        <f t="shared" si="9"/>
        <v>28834.65000000001</v>
      </c>
      <c r="G62" s="237">
        <f t="shared" si="9"/>
        <v>279325.73999999993</v>
      </c>
      <c r="H62" s="237">
        <f t="shared" si="9"/>
        <v>206945.83599999992</v>
      </c>
      <c r="I62" s="237">
        <f t="shared" si="9"/>
        <v>348021.4975</v>
      </c>
      <c r="J62" s="237">
        <f t="shared" si="9"/>
        <v>465151.0892</v>
      </c>
      <c r="K62" s="237">
        <f t="shared" si="9"/>
        <v>4076.880799999999</v>
      </c>
      <c r="L62" s="237">
        <f t="shared" si="9"/>
        <v>592501.4415999998</v>
      </c>
      <c r="M62" s="237">
        <f t="shared" si="9"/>
        <v>319934.82589999994</v>
      </c>
      <c r="N62" s="237">
        <f t="shared" si="9"/>
        <v>27523.999700000008</v>
      </c>
      <c r="O62" s="237">
        <f t="shared" si="9"/>
        <v>113512.9715</v>
      </c>
      <c r="P62" s="237">
        <f t="shared" si="9"/>
        <v>81392.80940000001</v>
      </c>
      <c r="Q62" s="237">
        <f t="shared" si="9"/>
        <v>59294.7812</v>
      </c>
      <c r="R62" s="237">
        <f t="shared" si="9"/>
        <v>2527517.9602999995</v>
      </c>
    </row>
    <row r="63" spans="1:4" ht="12.75">
      <c r="A63" s="3"/>
      <c r="B63" s="3"/>
      <c r="C63" s="3"/>
      <c r="D63" s="3"/>
    </row>
    <row r="64" spans="1:4" ht="12.75">
      <c r="A64" s="49" t="s">
        <v>45</v>
      </c>
      <c r="B64" s="49"/>
      <c r="C64" s="49"/>
      <c r="D64" s="49"/>
    </row>
    <row r="65" spans="1:4" ht="12.75">
      <c r="A65" s="49" t="s">
        <v>90</v>
      </c>
      <c r="B65" s="49"/>
      <c r="C65" s="49"/>
      <c r="D65" s="49"/>
    </row>
    <row r="66" spans="1:4" ht="12.75">
      <c r="A66" s="190" t="s">
        <v>104</v>
      </c>
      <c r="B66" s="190"/>
      <c r="C66" s="190"/>
      <c r="D66" s="190"/>
    </row>
    <row r="86" spans="1:17" ht="12.75">
      <c r="A86" s="5"/>
      <c r="B86" s="5"/>
      <c r="C86" s="5"/>
      <c r="D86" s="5"/>
      <c r="E86" s="5"/>
      <c r="F86" s="5"/>
      <c r="M86" s="5"/>
      <c r="N86" s="5"/>
      <c r="O86" s="5"/>
      <c r="P86" s="5"/>
      <c r="Q86" s="5"/>
    </row>
    <row r="88" spans="5:17" ht="15">
      <c r="E88" s="319" t="s">
        <v>127</v>
      </c>
      <c r="F88" s="305"/>
      <c r="G88" s="305"/>
      <c r="H88" s="305"/>
      <c r="I88" s="320"/>
      <c r="J88" s="330"/>
      <c r="K88" s="267"/>
      <c r="M88" s="307" t="s">
        <v>127</v>
      </c>
      <c r="N88" s="308"/>
      <c r="O88" s="308"/>
      <c r="P88" s="308"/>
      <c r="Q88" s="309"/>
    </row>
    <row r="89" spans="5:18" ht="30">
      <c r="E89" s="86" t="s">
        <v>68</v>
      </c>
      <c r="F89" s="87" t="s">
        <v>117</v>
      </c>
      <c r="G89" s="87" t="s">
        <v>109</v>
      </c>
      <c r="H89" s="87" t="s">
        <v>70</v>
      </c>
      <c r="I89" s="88" t="s">
        <v>71</v>
      </c>
      <c r="J89" s="170"/>
      <c r="K89" s="170"/>
      <c r="M89" s="86" t="s">
        <v>68</v>
      </c>
      <c r="N89" s="87" t="s">
        <v>121</v>
      </c>
      <c r="O89" s="87" t="s">
        <v>109</v>
      </c>
      <c r="P89" s="87" t="s">
        <v>70</v>
      </c>
      <c r="Q89" s="88" t="s">
        <v>71</v>
      </c>
      <c r="R89" s="27"/>
    </row>
    <row r="90" spans="5:18" ht="15">
      <c r="E90" s="225" t="s">
        <v>94</v>
      </c>
      <c r="F90" s="106">
        <f>+B57</f>
        <v>1.915</v>
      </c>
      <c r="G90" s="106">
        <f>+B52</f>
        <v>24.76</v>
      </c>
      <c r="H90" s="331">
        <f>+G90-F90</f>
        <v>22.845000000000002</v>
      </c>
      <c r="I90" s="89">
        <f aca="true" t="shared" si="10" ref="I90:I104">IF(G90&gt;0,(G90-F90)*100/F90,0)</f>
        <v>1192.950391644909</v>
      </c>
      <c r="J90" s="274"/>
      <c r="K90" s="274"/>
      <c r="M90" s="228" t="s">
        <v>94</v>
      </c>
      <c r="N90" s="226">
        <f>+B58</f>
        <v>1.915</v>
      </c>
      <c r="O90" s="222">
        <f>+G90</f>
        <v>24.76</v>
      </c>
      <c r="P90" s="224">
        <f>+O90-N90</f>
        <v>22.845000000000002</v>
      </c>
      <c r="Q90" s="91">
        <v>-100</v>
      </c>
      <c r="R90" s="170"/>
    </row>
    <row r="91" spans="5:18" ht="15">
      <c r="E91" s="227" t="s">
        <v>95</v>
      </c>
      <c r="F91" s="222">
        <f>+C57</f>
        <v>1</v>
      </c>
      <c r="G91" s="222">
        <f>+C52</f>
        <v>1.038</v>
      </c>
      <c r="H91" s="223">
        <f>+G91-F91</f>
        <v>0.038000000000000034</v>
      </c>
      <c r="I91" s="90">
        <f t="shared" si="10"/>
        <v>3.8000000000000034</v>
      </c>
      <c r="J91" s="274"/>
      <c r="K91" s="274"/>
      <c r="M91" s="227" t="s">
        <v>95</v>
      </c>
      <c r="N91" s="226">
        <f>+C58</f>
        <v>1</v>
      </c>
      <c r="O91" s="46">
        <f aca="true" t="shared" si="11" ref="O90:O99">+G91</f>
        <v>1.038</v>
      </c>
      <c r="P91" s="224">
        <f>+O91-N91</f>
        <v>0.038000000000000034</v>
      </c>
      <c r="Q91" s="91">
        <v>-100</v>
      </c>
      <c r="R91" s="170"/>
    </row>
    <row r="92" spans="5:18" ht="15">
      <c r="E92" s="227" t="s">
        <v>96</v>
      </c>
      <c r="F92" s="222">
        <f>+D57</f>
        <v>0</v>
      </c>
      <c r="G92" s="222">
        <f>+D52</f>
        <v>0</v>
      </c>
      <c r="H92" s="223">
        <f>+G92-F92</f>
        <v>0</v>
      </c>
      <c r="I92" s="90">
        <f t="shared" si="10"/>
        <v>0</v>
      </c>
      <c r="J92" s="274"/>
      <c r="K92" s="274"/>
      <c r="M92" s="227" t="s">
        <v>96</v>
      </c>
      <c r="N92" s="226">
        <f>+D58</f>
        <v>0</v>
      </c>
      <c r="O92" s="46">
        <f t="shared" si="11"/>
        <v>0</v>
      </c>
      <c r="P92" s="224">
        <f aca="true" t="shared" si="12" ref="P92:P104">+O92-N92</f>
        <v>0</v>
      </c>
      <c r="Q92" s="91">
        <v>-100</v>
      </c>
      <c r="R92" s="170"/>
    </row>
    <row r="93" spans="5:18" ht="12.75">
      <c r="E93" s="208" t="s">
        <v>2</v>
      </c>
      <c r="F93" s="222">
        <f>+E57</f>
        <v>41.5079</v>
      </c>
      <c r="G93" s="222">
        <f>+E52</f>
        <v>52.71</v>
      </c>
      <c r="H93" s="223">
        <f>+G93-F93</f>
        <v>11.202100000000002</v>
      </c>
      <c r="I93" s="90">
        <f t="shared" si="10"/>
        <v>26.987874597365803</v>
      </c>
      <c r="J93" s="275"/>
      <c r="K93" s="275"/>
      <c r="M93" s="110" t="s">
        <v>2</v>
      </c>
      <c r="N93" s="226">
        <f>+E58</f>
        <v>23.75395</v>
      </c>
      <c r="O93" s="46">
        <f t="shared" si="11"/>
        <v>52.71</v>
      </c>
      <c r="P93" s="224">
        <f t="shared" si="12"/>
        <v>28.95605</v>
      </c>
      <c r="Q93" s="91">
        <v>-100</v>
      </c>
      <c r="R93" s="27"/>
    </row>
    <row r="94" spans="5:18" ht="12.75">
      <c r="E94" s="110" t="s">
        <v>3</v>
      </c>
      <c r="F94" s="222">
        <f>+F57</f>
        <v>1128.4140000000002</v>
      </c>
      <c r="G94" s="46">
        <f>+F52</f>
        <v>275.29</v>
      </c>
      <c r="H94" s="224">
        <f aca="true" t="shared" si="13" ref="H94:H106">+G94-F94</f>
        <v>-853.1240000000003</v>
      </c>
      <c r="I94" s="91">
        <f t="shared" si="10"/>
        <v>-75.60381207606429</v>
      </c>
      <c r="J94" s="276"/>
      <c r="K94" s="276"/>
      <c r="M94" s="110" t="s">
        <v>3</v>
      </c>
      <c r="N94" s="226">
        <f>+F58</f>
        <v>809.4950000000001</v>
      </c>
      <c r="O94" s="46">
        <f t="shared" si="11"/>
        <v>275.29</v>
      </c>
      <c r="P94" s="224">
        <f t="shared" si="12"/>
        <v>-534.2050000000002</v>
      </c>
      <c r="Q94" s="91">
        <f aca="true" t="shared" si="14" ref="Q94:Q106">IF(O94&gt;0,(O94-N94)*100/N94,0)</f>
        <v>-65.99237796403932</v>
      </c>
      <c r="R94" s="27"/>
    </row>
    <row r="95" spans="5:17" ht="12.75">
      <c r="E95" s="110" t="s">
        <v>4</v>
      </c>
      <c r="F95" s="222">
        <f>+G57</f>
        <v>9711.265999999994</v>
      </c>
      <c r="G95" s="16">
        <f>+G52</f>
        <v>4397.2400000000125</v>
      </c>
      <c r="H95" s="164">
        <f t="shared" si="13"/>
        <v>-5314.025999999982</v>
      </c>
      <c r="I95" s="91">
        <f t="shared" si="10"/>
        <v>-54.720218764474005</v>
      </c>
      <c r="J95" s="276"/>
      <c r="K95" s="276"/>
      <c r="M95" s="110" t="s">
        <v>4</v>
      </c>
      <c r="N95" s="40">
        <f>+G58</f>
        <v>8564.563999999998</v>
      </c>
      <c r="O95" s="16">
        <f t="shared" si="11"/>
        <v>4397.2400000000125</v>
      </c>
      <c r="P95" s="224">
        <f>+O95-N95</f>
        <v>-4167.323999999986</v>
      </c>
      <c r="Q95" s="91">
        <f t="shared" si="14"/>
        <v>-48.65774836874343</v>
      </c>
    </row>
    <row r="96" spans="5:17" ht="12.75">
      <c r="E96" s="111" t="s">
        <v>5</v>
      </c>
      <c r="F96" s="222">
        <f>+H57</f>
        <v>17131.284999999993</v>
      </c>
      <c r="G96" s="16">
        <f>+H52</f>
        <v>2784.101000000003</v>
      </c>
      <c r="H96" s="164">
        <f t="shared" si="13"/>
        <v>-14347.18399999999</v>
      </c>
      <c r="I96" s="91">
        <f t="shared" si="10"/>
        <v>-83.74844035342355</v>
      </c>
      <c r="J96" s="276"/>
      <c r="K96" s="276"/>
      <c r="M96" s="111" t="s">
        <v>5</v>
      </c>
      <c r="N96" s="40">
        <f>+H58</f>
        <v>11055.126499999997</v>
      </c>
      <c r="O96" s="16">
        <f t="shared" si="11"/>
        <v>2784.101000000003</v>
      </c>
      <c r="P96" s="224">
        <f>+O96-N96</f>
        <v>-8271.025499999994</v>
      </c>
      <c r="Q96" s="91">
        <f t="shared" si="14"/>
        <v>-74.81619952517049</v>
      </c>
    </row>
    <row r="97" spans="5:17" ht="12.75">
      <c r="E97" s="110" t="s">
        <v>6</v>
      </c>
      <c r="F97" s="222">
        <f>+I57</f>
        <v>25372.214800000012</v>
      </c>
      <c r="G97" s="16">
        <f>+I52</f>
        <v>5146.3035000000045</v>
      </c>
      <c r="H97" s="164">
        <f t="shared" si="13"/>
        <v>-20225.911300000007</v>
      </c>
      <c r="I97" s="91">
        <f t="shared" si="10"/>
        <v>-79.7167746664355</v>
      </c>
      <c r="J97" s="276"/>
      <c r="K97" s="276"/>
      <c r="M97" s="110" t="s">
        <v>6</v>
      </c>
      <c r="N97" s="40">
        <f>+I58</f>
        <v>16644.061400000006</v>
      </c>
      <c r="O97" s="16">
        <f t="shared" si="11"/>
        <v>5146.3035000000045</v>
      </c>
      <c r="P97" s="224">
        <f>+O97-N97</f>
        <v>-11497.7579</v>
      </c>
      <c r="Q97" s="91">
        <f t="shared" si="14"/>
        <v>-69.08024203755939</v>
      </c>
    </row>
    <row r="98" spans="5:17" ht="12.75">
      <c r="E98" s="110" t="s">
        <v>7</v>
      </c>
      <c r="F98" s="222">
        <f>+J57</f>
        <v>61621.13523999999</v>
      </c>
      <c r="G98" s="16">
        <f>+J52</f>
        <v>7297.503000000013</v>
      </c>
      <c r="H98" s="164">
        <f t="shared" si="13"/>
        <v>-54323.63223999998</v>
      </c>
      <c r="I98" s="91">
        <f t="shared" si="10"/>
        <v>-88.15746744752765</v>
      </c>
      <c r="J98" s="276"/>
      <c r="K98" s="276"/>
      <c r="M98" s="110" t="s">
        <v>7</v>
      </c>
      <c r="N98" s="40">
        <f>+J58</f>
        <v>35062.57861999999</v>
      </c>
      <c r="O98" s="16">
        <f t="shared" si="11"/>
        <v>7297.503000000013</v>
      </c>
      <c r="P98" s="224">
        <f>+O98-N98</f>
        <v>-27765.07561999998</v>
      </c>
      <c r="Q98" s="91">
        <f t="shared" si="14"/>
        <v>-79.18720388740189</v>
      </c>
    </row>
    <row r="99" spans="5:17" ht="12.75">
      <c r="E99" s="110" t="s">
        <v>108</v>
      </c>
      <c r="F99" s="222">
        <v>0</v>
      </c>
      <c r="G99" s="16">
        <f>+K52</f>
        <v>4076.880799999999</v>
      </c>
      <c r="H99" s="164">
        <f t="shared" si="13"/>
        <v>4076.880799999999</v>
      </c>
      <c r="I99" s="90">
        <v>0</v>
      </c>
      <c r="J99" s="276"/>
      <c r="K99" s="276"/>
      <c r="M99" s="110" t="s">
        <v>108</v>
      </c>
      <c r="N99" s="40">
        <f>+K58</f>
        <v>0</v>
      </c>
      <c r="O99" s="16">
        <f t="shared" si="11"/>
        <v>4076.880799999999</v>
      </c>
      <c r="P99" s="224">
        <v>0</v>
      </c>
      <c r="Q99" s="90">
        <v>0</v>
      </c>
    </row>
    <row r="100" spans="5:17" ht="12.75">
      <c r="E100" s="110" t="s">
        <v>8</v>
      </c>
      <c r="F100" s="222">
        <f>+L57</f>
        <v>37894.896199999945</v>
      </c>
      <c r="G100" s="16">
        <f>+L52</f>
        <v>10477.680600000127</v>
      </c>
      <c r="H100" s="164">
        <f t="shared" si="13"/>
        <v>-27417.215599999818</v>
      </c>
      <c r="I100" s="91">
        <f t="shared" si="10"/>
        <v>-72.35068135639823</v>
      </c>
      <c r="J100" s="276"/>
      <c r="K100" s="276"/>
      <c r="L100" s="5"/>
      <c r="M100" s="110" t="s">
        <v>8</v>
      </c>
      <c r="N100" s="40">
        <f>+L58</f>
        <v>26772.524099999973</v>
      </c>
      <c r="O100" s="16">
        <f aca="true" t="shared" si="15" ref="O100:O105">+G100</f>
        <v>10477.680600000127</v>
      </c>
      <c r="P100" s="224">
        <f t="shared" si="12"/>
        <v>-16294.843499999846</v>
      </c>
      <c r="Q100" s="91">
        <f t="shared" si="14"/>
        <v>-60.86405390517461</v>
      </c>
    </row>
    <row r="101" spans="5:17" ht="12.75">
      <c r="E101" s="110" t="s">
        <v>9</v>
      </c>
      <c r="F101" s="222">
        <f>+M57</f>
        <v>19628.32988000001</v>
      </c>
      <c r="G101" s="16">
        <f>+M52</f>
        <v>27942.0864999999</v>
      </c>
      <c r="H101" s="164">
        <f>+G101-F101</f>
        <v>8313.756619999891</v>
      </c>
      <c r="I101" s="90">
        <f>IF(G101&gt;0,(G101-F101)*100/F101,0)</f>
        <v>42.355904301725985</v>
      </c>
      <c r="J101" s="276"/>
      <c r="K101" s="276"/>
      <c r="M101" s="110" t="s">
        <v>9</v>
      </c>
      <c r="N101" s="40">
        <f>+M58</f>
        <v>12263.521940000002</v>
      </c>
      <c r="O101" s="16">
        <f t="shared" si="15"/>
        <v>27942.0864999999</v>
      </c>
      <c r="P101" s="224">
        <f t="shared" si="12"/>
        <v>15678.564559999897</v>
      </c>
      <c r="Q101" s="90">
        <f>IF(O101&gt;0,(O101-N101)*100/N101,0)</f>
        <v>127.84716035661037</v>
      </c>
    </row>
    <row r="102" spans="5:17" ht="12.75">
      <c r="E102" s="110" t="s">
        <v>46</v>
      </c>
      <c r="F102" s="222">
        <f>+N57</f>
        <v>533.9839400000001</v>
      </c>
      <c r="G102" s="16">
        <f>+N52</f>
        <v>548.9700000000001</v>
      </c>
      <c r="H102" s="164">
        <f t="shared" si="13"/>
        <v>14.986060000000066</v>
      </c>
      <c r="I102" s="90">
        <f t="shared" si="10"/>
        <v>2.8064626812559315</v>
      </c>
      <c r="J102" s="276"/>
      <c r="K102" s="276"/>
      <c r="M102" s="110" t="s">
        <v>46</v>
      </c>
      <c r="N102" s="40">
        <f>+N58</f>
        <v>440.65397</v>
      </c>
      <c r="O102" s="16">
        <f t="shared" si="15"/>
        <v>548.9700000000001</v>
      </c>
      <c r="P102" s="224">
        <f t="shared" si="12"/>
        <v>108.31603000000013</v>
      </c>
      <c r="Q102" s="90">
        <f t="shared" si="14"/>
        <v>24.5807452954526</v>
      </c>
    </row>
    <row r="103" spans="5:17" ht="12.75">
      <c r="E103" s="110" t="s">
        <v>10</v>
      </c>
      <c r="F103" s="222">
        <f>+O57</f>
        <v>2430.7353799999996</v>
      </c>
      <c r="G103" s="16">
        <f>+O52</f>
        <v>1271.2145999999996</v>
      </c>
      <c r="H103" s="164">
        <f t="shared" si="13"/>
        <v>-1159.52078</v>
      </c>
      <c r="I103" s="91">
        <f t="shared" si="10"/>
        <v>-47.70246854266795</v>
      </c>
      <c r="J103" s="276"/>
      <c r="K103" s="276"/>
      <c r="M103" s="110" t="s">
        <v>10</v>
      </c>
      <c r="N103" s="40">
        <f>+O58</f>
        <v>1567.91069</v>
      </c>
      <c r="O103" s="16">
        <f t="shared" si="15"/>
        <v>1271.2145999999996</v>
      </c>
      <c r="P103" s="224">
        <f t="shared" si="12"/>
        <v>-296.69609000000037</v>
      </c>
      <c r="Q103" s="91">
        <f>IF(O103&gt;0,(O103-N103)*100/N103,0)</f>
        <v>-18.92302233107425</v>
      </c>
    </row>
    <row r="104" spans="5:17" ht="12.75">
      <c r="E104" s="110" t="s">
        <v>11</v>
      </c>
      <c r="F104" s="222">
        <f>+P57</f>
        <v>1742.5018800000003</v>
      </c>
      <c r="G104" s="16">
        <f>+P52</f>
        <v>15712.960000000003</v>
      </c>
      <c r="H104" s="164">
        <f t="shared" si="13"/>
        <v>13970.458120000003</v>
      </c>
      <c r="I104" s="90">
        <f t="shared" si="10"/>
        <v>801.7470902240864</v>
      </c>
      <c r="J104" s="276"/>
      <c r="K104" s="276"/>
      <c r="M104" s="110" t="s">
        <v>11</v>
      </c>
      <c r="N104" s="40">
        <f>+P58</f>
        <v>1311.50394</v>
      </c>
      <c r="O104" s="16">
        <f t="shared" si="15"/>
        <v>15712.960000000003</v>
      </c>
      <c r="P104" s="224">
        <f t="shared" si="12"/>
        <v>14401.456060000002</v>
      </c>
      <c r="Q104" s="90">
        <f>IF(O104&gt;0,(O104-N104)*100/N104,0)</f>
        <v>1098.0871365129105</v>
      </c>
    </row>
    <row r="105" spans="5:17" ht="12.75">
      <c r="E105" s="112" t="s">
        <v>12</v>
      </c>
      <c r="F105" s="332">
        <f>+Q57</f>
        <v>61.71524000000001</v>
      </c>
      <c r="G105" s="22">
        <f>+Q52</f>
        <v>55.449999999999996</v>
      </c>
      <c r="H105" s="165">
        <f t="shared" si="13"/>
        <v>-6.265240000000013</v>
      </c>
      <c r="I105" s="92">
        <f>IF(G105&gt;0,(G105-F105)*100/F105,0)</f>
        <v>-10.151852281543443</v>
      </c>
      <c r="J105" s="276"/>
      <c r="K105" s="276"/>
      <c r="M105" s="112" t="s">
        <v>12</v>
      </c>
      <c r="N105" s="41">
        <f>+Q58</f>
        <v>1834.38612</v>
      </c>
      <c r="O105" s="22">
        <f t="shared" si="15"/>
        <v>55.449999999999996</v>
      </c>
      <c r="P105" s="165">
        <f>+O105-N105</f>
        <v>-1778.9361199999998</v>
      </c>
      <c r="Q105" s="92">
        <f>IF(O105&gt;0,(O105-N105)*100/N105,0)</f>
        <v>-96.97719038563157</v>
      </c>
    </row>
    <row r="106" spans="5:17" ht="15">
      <c r="E106" s="81" t="s">
        <v>69</v>
      </c>
      <c r="F106" s="196">
        <f>+R57</f>
        <v>177298.95145999995</v>
      </c>
      <c r="G106" s="196">
        <f>SUM(G90:G105)</f>
        <v>80064.18800000005</v>
      </c>
      <c r="H106" s="201">
        <f>+G106-F106</f>
        <v>-97234.7634599999</v>
      </c>
      <c r="I106" s="194">
        <f>IF(G106&gt;0,(G106-F106)*100/F106,0)</f>
        <v>-54.842266499210986</v>
      </c>
      <c r="J106" s="290"/>
      <c r="K106" s="290"/>
      <c r="L106" s="52"/>
      <c r="M106" s="200" t="s">
        <v>69</v>
      </c>
      <c r="N106" s="197">
        <f>+R58</f>
        <v>116350.56322999997</v>
      </c>
      <c r="O106" s="196">
        <f>SUM(O90:O105)</f>
        <v>80064.18800000005</v>
      </c>
      <c r="P106" s="201">
        <f>+O106-N106</f>
        <v>-36286.37522999992</v>
      </c>
      <c r="Q106" s="194">
        <f t="shared" si="14"/>
        <v>-31.187107498800483</v>
      </c>
    </row>
    <row r="107" spans="6:17" ht="12.75">
      <c r="F107" s="52"/>
      <c r="G107" s="52"/>
      <c r="H107" s="52"/>
      <c r="I107" s="52"/>
      <c r="J107" s="199"/>
      <c r="K107" s="199"/>
      <c r="L107" s="52"/>
      <c r="M107" s="26"/>
      <c r="N107" s="198"/>
      <c r="O107" s="199"/>
      <c r="P107" s="52"/>
      <c r="Q107" s="52"/>
    </row>
    <row r="108" spans="10:15" ht="12.75">
      <c r="J108" s="27"/>
      <c r="K108" s="27"/>
      <c r="M108" s="31"/>
      <c r="N108" s="28"/>
      <c r="O108" s="27"/>
    </row>
    <row r="109" spans="13:18" ht="12.75">
      <c r="M109" s="27"/>
      <c r="N109" s="27"/>
      <c r="O109" s="27"/>
      <c r="R109" s="1"/>
    </row>
    <row r="110" spans="13:15" ht="12.75">
      <c r="M110" s="27"/>
      <c r="N110" s="27"/>
      <c r="O110" s="27"/>
    </row>
    <row r="111" spans="1:4" ht="12.75">
      <c r="A111" s="49" t="s">
        <v>45</v>
      </c>
      <c r="B111" s="49"/>
      <c r="C111" s="49"/>
      <c r="D111" s="49"/>
    </row>
    <row r="112" spans="1:4" ht="12.75">
      <c r="A112" s="49" t="s">
        <v>90</v>
      </c>
      <c r="B112" s="49"/>
      <c r="C112" s="49"/>
      <c r="D112" s="49"/>
    </row>
    <row r="113" spans="1:4" ht="12.75">
      <c r="A113" s="190" t="s">
        <v>104</v>
      </c>
      <c r="B113" s="190"/>
      <c r="C113" s="190"/>
      <c r="D113" s="190"/>
    </row>
    <row r="114" spans="1:4" ht="12.75">
      <c r="A114" s="3"/>
      <c r="B114" s="3"/>
      <c r="C114" s="3"/>
      <c r="D114" s="3"/>
    </row>
    <row r="116" spans="1:18" ht="15.75">
      <c r="A116" s="310" t="s">
        <v>65</v>
      </c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</row>
    <row r="117" spans="1:18" ht="15.75">
      <c r="A117" s="310" t="s">
        <v>114</v>
      </c>
      <c r="B117" s="310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</row>
    <row r="118" spans="1:4" ht="12.75">
      <c r="A118" s="14" t="s">
        <v>79</v>
      </c>
      <c r="B118" s="14"/>
      <c r="C118" s="14"/>
      <c r="D118" s="14"/>
    </row>
    <row r="119" spans="1:18" ht="15">
      <c r="A119" s="313" t="s">
        <v>78</v>
      </c>
      <c r="B119" s="314" t="s">
        <v>83</v>
      </c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6"/>
      <c r="R119" s="313" t="s">
        <v>1</v>
      </c>
    </row>
    <row r="120" spans="1:18" ht="15">
      <c r="A120" s="313"/>
      <c r="B120" s="203" t="s">
        <v>94</v>
      </c>
      <c r="C120" s="203" t="s">
        <v>95</v>
      </c>
      <c r="D120" s="203" t="s">
        <v>96</v>
      </c>
      <c r="E120" s="53" t="s">
        <v>2</v>
      </c>
      <c r="F120" s="53" t="s">
        <v>3</v>
      </c>
      <c r="G120" s="53" t="s">
        <v>4</v>
      </c>
      <c r="H120" s="53" t="s">
        <v>5</v>
      </c>
      <c r="I120" s="53" t="s">
        <v>6</v>
      </c>
      <c r="J120" s="53" t="s">
        <v>7</v>
      </c>
      <c r="K120" s="53" t="s">
        <v>108</v>
      </c>
      <c r="L120" s="53" t="s">
        <v>8</v>
      </c>
      <c r="M120" s="53" t="s">
        <v>9</v>
      </c>
      <c r="N120" s="53" t="s">
        <v>46</v>
      </c>
      <c r="O120" s="53" t="s">
        <v>10</v>
      </c>
      <c r="P120" s="53" t="s">
        <v>11</v>
      </c>
      <c r="Q120" s="53" t="s">
        <v>12</v>
      </c>
      <c r="R120" s="313"/>
    </row>
    <row r="121" spans="1:18" ht="12.75">
      <c r="A121" s="63" t="s">
        <v>49</v>
      </c>
      <c r="B121" s="63"/>
      <c r="C121" s="63"/>
      <c r="D121" s="63"/>
      <c r="E121" s="105"/>
      <c r="F121" s="105">
        <v>1600</v>
      </c>
      <c r="G121" s="105">
        <v>7437.5</v>
      </c>
      <c r="H121" s="105">
        <v>1950</v>
      </c>
      <c r="I121" s="105"/>
      <c r="J121" s="105">
        <v>3073.6</v>
      </c>
      <c r="K121" s="105"/>
      <c r="L121" s="105">
        <v>1207.3</v>
      </c>
      <c r="M121" s="105">
        <v>888.2</v>
      </c>
      <c r="N121" s="105"/>
      <c r="O121" s="105"/>
      <c r="P121" s="105"/>
      <c r="Q121" s="105">
        <v>17133</v>
      </c>
      <c r="R121" s="106">
        <f aca="true" t="shared" si="16" ref="R121:R147">SUM(E121:Q121)</f>
        <v>33289.6</v>
      </c>
    </row>
    <row r="122" spans="1:18" ht="12.75">
      <c r="A122" s="10" t="s">
        <v>50</v>
      </c>
      <c r="B122" s="10"/>
      <c r="C122" s="10"/>
      <c r="D122" s="10"/>
      <c r="E122" s="12"/>
      <c r="F122" s="12"/>
      <c r="G122" s="12">
        <v>9815.88</v>
      </c>
      <c r="H122" s="12">
        <v>5406</v>
      </c>
      <c r="I122" s="12">
        <v>10859</v>
      </c>
      <c r="J122" s="12">
        <v>873.6</v>
      </c>
      <c r="K122" s="12"/>
      <c r="L122" s="12">
        <v>8417.75</v>
      </c>
      <c r="M122" s="12">
        <v>3811.3</v>
      </c>
      <c r="N122" s="12"/>
      <c r="O122" s="12"/>
      <c r="P122" s="12"/>
      <c r="Q122" s="12"/>
      <c r="R122" s="46">
        <f t="shared" si="16"/>
        <v>39183.53</v>
      </c>
    </row>
    <row r="123" spans="1:18" ht="12.75">
      <c r="A123" s="10" t="s">
        <v>51</v>
      </c>
      <c r="B123" s="10"/>
      <c r="C123" s="10"/>
      <c r="D123" s="10"/>
      <c r="E123" s="12"/>
      <c r="F123" s="12"/>
      <c r="G123" s="12">
        <v>11884.31</v>
      </c>
      <c r="H123" s="12">
        <v>5661</v>
      </c>
      <c r="I123" s="12">
        <v>5337</v>
      </c>
      <c r="J123" s="12">
        <v>1134.5</v>
      </c>
      <c r="K123" s="12"/>
      <c r="L123" s="12">
        <v>6606.2</v>
      </c>
      <c r="M123" s="12">
        <v>28004.5</v>
      </c>
      <c r="N123" s="12">
        <v>2103</v>
      </c>
      <c r="O123" s="12">
        <v>3554.75</v>
      </c>
      <c r="P123" s="12">
        <v>500</v>
      </c>
      <c r="Q123" s="12"/>
      <c r="R123" s="46">
        <f t="shared" si="16"/>
        <v>64785.259999999995</v>
      </c>
    </row>
    <row r="124" spans="1:18" ht="12.75">
      <c r="A124" s="10" t="s">
        <v>52</v>
      </c>
      <c r="B124" s="10"/>
      <c r="C124" s="10"/>
      <c r="D124" s="10"/>
      <c r="E124" s="12"/>
      <c r="F124" s="12">
        <v>250</v>
      </c>
      <c r="G124" s="12"/>
      <c r="H124" s="12">
        <v>300</v>
      </c>
      <c r="I124" s="12">
        <v>618</v>
      </c>
      <c r="J124" s="12">
        <v>6716.11</v>
      </c>
      <c r="K124" s="12"/>
      <c r="L124" s="12">
        <v>32535.27</v>
      </c>
      <c r="M124" s="12">
        <v>3556.74</v>
      </c>
      <c r="N124" s="12"/>
      <c r="O124" s="12">
        <v>12745</v>
      </c>
      <c r="P124" s="12">
        <v>2870</v>
      </c>
      <c r="Q124" s="12">
        <v>950</v>
      </c>
      <c r="R124" s="46">
        <f t="shared" si="16"/>
        <v>60541.119999999995</v>
      </c>
    </row>
    <row r="125" spans="1:18" ht="12.75">
      <c r="A125" s="10" t="s">
        <v>53</v>
      </c>
      <c r="B125" s="10"/>
      <c r="C125" s="10"/>
      <c r="D125" s="10"/>
      <c r="E125" s="12"/>
      <c r="F125" s="12">
        <v>4450</v>
      </c>
      <c r="G125" s="12">
        <v>22725.4</v>
      </c>
      <c r="H125" s="12">
        <v>10707</v>
      </c>
      <c r="I125" s="12">
        <v>9260.5</v>
      </c>
      <c r="J125" s="12">
        <v>12115.4</v>
      </c>
      <c r="K125" s="12"/>
      <c r="L125" s="12">
        <v>3017.5</v>
      </c>
      <c r="M125" s="12">
        <v>1251</v>
      </c>
      <c r="N125" s="12">
        <v>875</v>
      </c>
      <c r="O125" s="12"/>
      <c r="P125" s="12">
        <v>1230</v>
      </c>
      <c r="Q125" s="12"/>
      <c r="R125" s="46">
        <f t="shared" si="16"/>
        <v>65631.8</v>
      </c>
    </row>
    <row r="126" spans="1:18" ht="12.75">
      <c r="A126" s="10" t="s">
        <v>54</v>
      </c>
      <c r="B126" s="10"/>
      <c r="C126" s="10"/>
      <c r="D126" s="10"/>
      <c r="E126" s="12"/>
      <c r="F126" s="12">
        <v>270</v>
      </c>
      <c r="G126" s="12">
        <v>3670</v>
      </c>
      <c r="H126" s="12">
        <v>325</v>
      </c>
      <c r="I126" s="12">
        <v>2013.1</v>
      </c>
      <c r="J126" s="12">
        <v>3164</v>
      </c>
      <c r="K126" s="12"/>
      <c r="L126" s="12">
        <v>600</v>
      </c>
      <c r="M126" s="12">
        <v>1170</v>
      </c>
      <c r="N126" s="12"/>
      <c r="O126" s="12">
        <v>200</v>
      </c>
      <c r="P126" s="12">
        <v>1105</v>
      </c>
      <c r="Q126" s="12">
        <v>400</v>
      </c>
      <c r="R126" s="46">
        <f t="shared" si="16"/>
        <v>12917.1</v>
      </c>
    </row>
    <row r="127" spans="1:18" ht="12.75">
      <c r="A127" s="99" t="s">
        <v>27</v>
      </c>
      <c r="B127" s="99"/>
      <c r="C127" s="99"/>
      <c r="D127" s="99"/>
      <c r="E127" s="13"/>
      <c r="F127" s="13"/>
      <c r="G127" s="13">
        <v>2689.8</v>
      </c>
      <c r="H127" s="13">
        <v>3675</v>
      </c>
      <c r="I127" s="13">
        <v>4897.7</v>
      </c>
      <c r="J127" s="13">
        <v>3958.5</v>
      </c>
      <c r="K127" s="13"/>
      <c r="L127" s="13">
        <v>4140</v>
      </c>
      <c r="M127" s="13">
        <v>9229.3</v>
      </c>
      <c r="N127" s="13">
        <v>2121.5</v>
      </c>
      <c r="O127" s="13"/>
      <c r="P127" s="13"/>
      <c r="Q127" s="13"/>
      <c r="R127" s="46">
        <f t="shared" si="16"/>
        <v>30711.8</v>
      </c>
    </row>
    <row r="128" spans="1:18" ht="12.75">
      <c r="A128" s="99" t="s">
        <v>28</v>
      </c>
      <c r="B128" s="99"/>
      <c r="C128" s="99"/>
      <c r="D128" s="99"/>
      <c r="E128" s="13"/>
      <c r="F128" s="13"/>
      <c r="G128" s="13">
        <v>5811.36</v>
      </c>
      <c r="H128" s="13">
        <v>4174.7</v>
      </c>
      <c r="I128" s="13">
        <v>2410</v>
      </c>
      <c r="J128" s="13">
        <v>771.5</v>
      </c>
      <c r="K128" s="13"/>
      <c r="L128" s="13"/>
      <c r="M128" s="13"/>
      <c r="N128" s="13">
        <v>228</v>
      </c>
      <c r="O128" s="13"/>
      <c r="P128" s="13"/>
      <c r="Q128" s="13"/>
      <c r="R128" s="46">
        <f t="shared" si="16"/>
        <v>13395.56</v>
      </c>
    </row>
    <row r="129" spans="1:18" ht="12.75">
      <c r="A129" s="99" t="s">
        <v>29</v>
      </c>
      <c r="B129" s="99"/>
      <c r="C129" s="99"/>
      <c r="D129" s="99"/>
      <c r="E129" s="13"/>
      <c r="F129" s="13">
        <v>260</v>
      </c>
      <c r="G129" s="13">
        <v>6092.41</v>
      </c>
      <c r="H129" s="13">
        <v>6043.8</v>
      </c>
      <c r="I129" s="13">
        <v>4011.75</v>
      </c>
      <c r="J129" s="13">
        <v>9798.1</v>
      </c>
      <c r="K129" s="13"/>
      <c r="L129" s="13">
        <v>5013.2</v>
      </c>
      <c r="M129" s="13"/>
      <c r="N129" s="13"/>
      <c r="O129" s="13"/>
      <c r="P129" s="13">
        <v>500</v>
      </c>
      <c r="Q129" s="13">
        <v>1180</v>
      </c>
      <c r="R129" s="46">
        <f t="shared" si="16"/>
        <v>32899.259999999995</v>
      </c>
    </row>
    <row r="130" spans="1:18" ht="12.75">
      <c r="A130" s="99" t="s">
        <v>30</v>
      </c>
      <c r="B130" s="99"/>
      <c r="C130" s="99"/>
      <c r="D130" s="99"/>
      <c r="E130" s="13"/>
      <c r="F130" s="13">
        <v>300</v>
      </c>
      <c r="G130" s="13">
        <v>10272.68</v>
      </c>
      <c r="H130" s="13">
        <v>5168</v>
      </c>
      <c r="I130" s="13">
        <v>13156.05</v>
      </c>
      <c r="J130" s="13">
        <v>6968</v>
      </c>
      <c r="K130" s="13"/>
      <c r="L130" s="13">
        <v>5935.01</v>
      </c>
      <c r="M130" s="13"/>
      <c r="N130" s="13"/>
      <c r="O130" s="13"/>
      <c r="P130" s="13">
        <v>750</v>
      </c>
      <c r="Q130" s="13">
        <v>600</v>
      </c>
      <c r="R130" s="46">
        <f t="shared" si="16"/>
        <v>43149.74</v>
      </c>
    </row>
    <row r="131" spans="1:18" ht="12.75">
      <c r="A131" s="99" t="s">
        <v>31</v>
      </c>
      <c r="B131" s="99"/>
      <c r="C131" s="99"/>
      <c r="D131" s="99"/>
      <c r="E131" s="13"/>
      <c r="F131" s="13">
        <v>900</v>
      </c>
      <c r="G131" s="13">
        <v>2017.7</v>
      </c>
      <c r="H131" s="13">
        <v>790</v>
      </c>
      <c r="I131" s="13">
        <v>4772.5</v>
      </c>
      <c r="J131" s="13"/>
      <c r="K131" s="13"/>
      <c r="L131" s="13">
        <v>2293.2</v>
      </c>
      <c r="M131" s="13">
        <v>575.01</v>
      </c>
      <c r="N131" s="13"/>
      <c r="O131" s="13"/>
      <c r="P131" s="13"/>
      <c r="Q131" s="13"/>
      <c r="R131" s="46">
        <f t="shared" si="16"/>
        <v>11348.410000000002</v>
      </c>
    </row>
    <row r="132" spans="1:18" ht="12.75">
      <c r="A132" s="99" t="s">
        <v>32</v>
      </c>
      <c r="B132" s="99"/>
      <c r="C132" s="99"/>
      <c r="D132" s="99"/>
      <c r="E132" s="13"/>
      <c r="F132" s="13"/>
      <c r="G132" s="13">
        <v>2880.81</v>
      </c>
      <c r="H132" s="13">
        <v>300</v>
      </c>
      <c r="I132" s="13">
        <v>2920</v>
      </c>
      <c r="J132" s="13"/>
      <c r="K132" s="13"/>
      <c r="L132" s="13">
        <v>2792.4</v>
      </c>
      <c r="M132" s="13">
        <v>1489.2</v>
      </c>
      <c r="N132" s="13">
        <v>572.1</v>
      </c>
      <c r="O132" s="13">
        <v>9164.5</v>
      </c>
      <c r="P132" s="13"/>
      <c r="Q132" s="13">
        <v>800</v>
      </c>
      <c r="R132" s="46">
        <f t="shared" si="16"/>
        <v>20919.010000000002</v>
      </c>
    </row>
    <row r="133" spans="1:18" ht="12.75">
      <c r="A133" s="99" t="s">
        <v>33</v>
      </c>
      <c r="B133" s="99"/>
      <c r="C133" s="99"/>
      <c r="D133" s="99"/>
      <c r="E133" s="13"/>
      <c r="F133" s="13"/>
      <c r="G133" s="13">
        <v>3170</v>
      </c>
      <c r="H133" s="13">
        <v>650</v>
      </c>
      <c r="I133" s="13">
        <v>2934</v>
      </c>
      <c r="J133" s="13">
        <v>2085.7</v>
      </c>
      <c r="K133" s="13"/>
      <c r="L133" s="13">
        <v>18140.91</v>
      </c>
      <c r="M133" s="13">
        <v>430.1</v>
      </c>
      <c r="N133" s="13"/>
      <c r="O133" s="13"/>
      <c r="P133" s="13"/>
      <c r="Q133" s="13"/>
      <c r="R133" s="46">
        <f t="shared" si="16"/>
        <v>27410.71</v>
      </c>
    </row>
    <row r="134" spans="1:18" ht="12.75">
      <c r="A134" s="99" t="s">
        <v>34</v>
      </c>
      <c r="B134" s="99"/>
      <c r="C134" s="99"/>
      <c r="D134" s="99"/>
      <c r="E134" s="13"/>
      <c r="F134" s="13">
        <v>250</v>
      </c>
      <c r="G134" s="13">
        <v>3790</v>
      </c>
      <c r="H134" s="13">
        <v>500</v>
      </c>
      <c r="I134" s="13"/>
      <c r="J134" s="13">
        <v>540</v>
      </c>
      <c r="K134" s="13"/>
      <c r="L134" s="13">
        <v>3131.5</v>
      </c>
      <c r="M134" s="13">
        <v>325.3</v>
      </c>
      <c r="N134" s="13">
        <v>1285</v>
      </c>
      <c r="O134" s="13">
        <v>35289.2</v>
      </c>
      <c r="P134" s="13">
        <v>29213.6</v>
      </c>
      <c r="Q134" s="13"/>
      <c r="R134" s="46">
        <f t="shared" si="16"/>
        <v>74324.6</v>
      </c>
    </row>
    <row r="135" spans="1:18" ht="12.75">
      <c r="A135" s="99" t="s">
        <v>35</v>
      </c>
      <c r="B135" s="99"/>
      <c r="C135" s="99"/>
      <c r="D135" s="99"/>
      <c r="E135" s="13"/>
      <c r="F135" s="13"/>
      <c r="G135" s="13">
        <v>795</v>
      </c>
      <c r="H135" s="13"/>
      <c r="I135" s="13">
        <v>28199</v>
      </c>
      <c r="J135" s="13">
        <v>1975.1</v>
      </c>
      <c r="K135" s="13"/>
      <c r="L135" s="13">
        <v>45748.3</v>
      </c>
      <c r="M135" s="13">
        <v>3924.8</v>
      </c>
      <c r="N135" s="13">
        <v>240</v>
      </c>
      <c r="O135" s="13">
        <v>2060</v>
      </c>
      <c r="P135" s="13"/>
      <c r="Q135" s="13"/>
      <c r="R135" s="46">
        <f t="shared" si="16"/>
        <v>82942.2</v>
      </c>
    </row>
    <row r="136" spans="1:18" ht="12.75">
      <c r="A136" s="99" t="s">
        <v>36</v>
      </c>
      <c r="B136" s="99"/>
      <c r="C136" s="99"/>
      <c r="D136" s="99"/>
      <c r="E136" s="13"/>
      <c r="F136" s="13"/>
      <c r="G136" s="13">
        <v>2153.3</v>
      </c>
      <c r="H136" s="13"/>
      <c r="I136" s="13">
        <v>2858</v>
      </c>
      <c r="J136" s="13">
        <v>500</v>
      </c>
      <c r="K136" s="13"/>
      <c r="L136" s="13">
        <v>250</v>
      </c>
      <c r="M136" s="13">
        <v>748.94</v>
      </c>
      <c r="N136" s="13"/>
      <c r="O136" s="13"/>
      <c r="P136" s="13"/>
      <c r="Q136" s="13"/>
      <c r="R136" s="46">
        <f t="shared" si="16"/>
        <v>6510.24</v>
      </c>
    </row>
    <row r="137" spans="1:18" ht="12.75">
      <c r="A137" s="99" t="s">
        <v>37</v>
      </c>
      <c r="B137" s="99"/>
      <c r="C137" s="99"/>
      <c r="D137" s="99"/>
      <c r="E137" s="13"/>
      <c r="F137" s="13"/>
      <c r="G137" s="13">
        <v>977</v>
      </c>
      <c r="H137" s="13">
        <v>300</v>
      </c>
      <c r="I137" s="13"/>
      <c r="J137" s="13"/>
      <c r="K137" s="13"/>
      <c r="L137" s="13"/>
      <c r="M137" s="13">
        <v>373</v>
      </c>
      <c r="N137" s="13"/>
      <c r="O137" s="13"/>
      <c r="P137" s="13"/>
      <c r="Q137" s="13"/>
      <c r="R137" s="46">
        <f t="shared" si="16"/>
        <v>1650</v>
      </c>
    </row>
    <row r="138" spans="1:18" ht="12.75">
      <c r="A138" s="99" t="s">
        <v>38</v>
      </c>
      <c r="B138" s="99"/>
      <c r="C138" s="99"/>
      <c r="D138" s="99"/>
      <c r="E138" s="13"/>
      <c r="F138" s="13">
        <v>2000</v>
      </c>
      <c r="G138" s="13">
        <v>2006.5</v>
      </c>
      <c r="H138" s="13">
        <v>250</v>
      </c>
      <c r="I138" s="13">
        <v>1490</v>
      </c>
      <c r="J138" s="13">
        <v>1903</v>
      </c>
      <c r="K138" s="13"/>
      <c r="L138" s="13">
        <v>27498.36</v>
      </c>
      <c r="M138" s="13">
        <v>27598.57</v>
      </c>
      <c r="N138" s="13">
        <v>1763</v>
      </c>
      <c r="O138" s="13">
        <v>2591.5</v>
      </c>
      <c r="P138" s="13"/>
      <c r="Q138" s="13"/>
      <c r="R138" s="46">
        <f t="shared" si="16"/>
        <v>67100.93</v>
      </c>
    </row>
    <row r="139" spans="1:18" ht="12.75">
      <c r="A139" s="99" t="s">
        <v>39</v>
      </c>
      <c r="B139" s="99"/>
      <c r="C139" s="99"/>
      <c r="D139" s="99"/>
      <c r="E139" s="13"/>
      <c r="F139" s="13">
        <v>1405</v>
      </c>
      <c r="G139" s="13">
        <v>6852.47</v>
      </c>
      <c r="H139" s="13">
        <v>4328</v>
      </c>
      <c r="I139" s="13">
        <v>7253</v>
      </c>
      <c r="J139" s="13">
        <v>1979</v>
      </c>
      <c r="K139" s="13"/>
      <c r="L139" s="13">
        <v>421</v>
      </c>
      <c r="M139" s="13">
        <v>604.1</v>
      </c>
      <c r="N139" s="13"/>
      <c r="O139" s="13"/>
      <c r="P139" s="13"/>
      <c r="Q139" s="13"/>
      <c r="R139" s="46">
        <f t="shared" si="16"/>
        <v>22842.57</v>
      </c>
    </row>
    <row r="140" spans="1:18" ht="12.75">
      <c r="A140" s="99" t="s">
        <v>40</v>
      </c>
      <c r="B140" s="99"/>
      <c r="C140" s="99"/>
      <c r="D140" s="99"/>
      <c r="E140" s="13"/>
      <c r="F140" s="13">
        <v>850</v>
      </c>
      <c r="G140" s="13">
        <v>12137.7</v>
      </c>
      <c r="H140" s="13">
        <v>3000</v>
      </c>
      <c r="I140" s="13">
        <v>5363</v>
      </c>
      <c r="J140" s="13">
        <v>400</v>
      </c>
      <c r="K140" s="13"/>
      <c r="L140" s="13">
        <v>5642.7</v>
      </c>
      <c r="M140" s="13">
        <v>2512.54</v>
      </c>
      <c r="N140" s="13"/>
      <c r="O140" s="13"/>
      <c r="P140" s="13">
        <v>297.19</v>
      </c>
      <c r="Q140" s="13"/>
      <c r="R140" s="46">
        <f t="shared" si="16"/>
        <v>30203.13</v>
      </c>
    </row>
    <row r="141" spans="1:18" ht="12.75">
      <c r="A141" s="99" t="s">
        <v>41</v>
      </c>
      <c r="B141" s="99"/>
      <c r="C141" s="99"/>
      <c r="D141" s="99"/>
      <c r="E141" s="13"/>
      <c r="F141" s="13">
        <v>1200</v>
      </c>
      <c r="G141" s="13">
        <v>4901.7</v>
      </c>
      <c r="H141" s="13">
        <v>3515</v>
      </c>
      <c r="I141" s="13">
        <v>12893</v>
      </c>
      <c r="J141" s="13">
        <v>853.8</v>
      </c>
      <c r="K141" s="13"/>
      <c r="L141" s="13">
        <v>2571.74</v>
      </c>
      <c r="M141" s="13">
        <v>2864.76</v>
      </c>
      <c r="N141" s="13"/>
      <c r="O141" s="13"/>
      <c r="P141" s="13">
        <v>518</v>
      </c>
      <c r="Q141" s="13">
        <v>15470</v>
      </c>
      <c r="R141" s="46">
        <f t="shared" si="16"/>
        <v>44788</v>
      </c>
    </row>
    <row r="142" spans="1:18" ht="12.75">
      <c r="A142" s="99" t="s">
        <v>42</v>
      </c>
      <c r="B142" s="99"/>
      <c r="C142" s="99"/>
      <c r="D142" s="99"/>
      <c r="E142" s="12"/>
      <c r="F142" s="12">
        <v>335</v>
      </c>
      <c r="G142" s="12">
        <v>991.89</v>
      </c>
      <c r="H142" s="12">
        <v>502</v>
      </c>
      <c r="I142" s="12">
        <v>4127</v>
      </c>
      <c r="J142" s="12">
        <v>201</v>
      </c>
      <c r="K142" s="12"/>
      <c r="L142" s="12">
        <v>281.5</v>
      </c>
      <c r="M142" s="12"/>
      <c r="N142" s="13"/>
      <c r="O142" s="12"/>
      <c r="P142" s="12">
        <v>1232</v>
      </c>
      <c r="Q142" s="12"/>
      <c r="R142" s="107">
        <f t="shared" si="16"/>
        <v>7670.389999999999</v>
      </c>
    </row>
    <row r="143" spans="1:18" ht="12.75">
      <c r="A143" s="99" t="s">
        <v>43</v>
      </c>
      <c r="B143" s="99"/>
      <c r="C143" s="99"/>
      <c r="D143" s="99"/>
      <c r="E143" s="12"/>
      <c r="F143" s="12"/>
      <c r="G143" s="12">
        <v>886.15</v>
      </c>
      <c r="H143" s="12"/>
      <c r="I143" s="12">
        <v>4070.5</v>
      </c>
      <c r="J143" s="12"/>
      <c r="K143" s="12"/>
      <c r="L143" s="12">
        <v>27064.94</v>
      </c>
      <c r="M143" s="12"/>
      <c r="N143" s="13"/>
      <c r="O143" s="12"/>
      <c r="P143" s="12">
        <v>450</v>
      </c>
      <c r="Q143" s="12"/>
      <c r="R143" s="107">
        <f t="shared" si="16"/>
        <v>32471.589999999997</v>
      </c>
    </row>
    <row r="144" spans="1:18" ht="12.75">
      <c r="A144" s="99" t="s">
        <v>47</v>
      </c>
      <c r="B144" s="99"/>
      <c r="C144" s="99"/>
      <c r="D144" s="99"/>
      <c r="E144" s="12"/>
      <c r="F144" s="12"/>
      <c r="G144" s="12">
        <v>3990.19</v>
      </c>
      <c r="H144" s="12"/>
      <c r="I144" s="12">
        <v>5186</v>
      </c>
      <c r="J144" s="12">
        <v>1213.5</v>
      </c>
      <c r="K144" s="12"/>
      <c r="L144" s="12">
        <v>2782.7</v>
      </c>
      <c r="M144" s="12">
        <v>3439.02</v>
      </c>
      <c r="N144" s="12">
        <v>303</v>
      </c>
      <c r="O144" s="12">
        <v>4334.7</v>
      </c>
      <c r="P144" s="12">
        <v>300</v>
      </c>
      <c r="Q144" s="12">
        <v>250</v>
      </c>
      <c r="R144" s="107">
        <f t="shared" si="16"/>
        <v>21799.11</v>
      </c>
    </row>
    <row r="145" spans="1:18" ht="12.75">
      <c r="A145" s="99" t="s">
        <v>48</v>
      </c>
      <c r="B145" s="99"/>
      <c r="C145" s="99"/>
      <c r="D145" s="99"/>
      <c r="E145" s="12"/>
      <c r="F145" s="12"/>
      <c r="G145" s="12">
        <v>2177.5</v>
      </c>
      <c r="H145" s="12">
        <v>3702</v>
      </c>
      <c r="I145" s="12">
        <v>2956.9</v>
      </c>
      <c r="J145" s="12">
        <v>9455</v>
      </c>
      <c r="K145" s="12"/>
      <c r="L145" s="12">
        <v>14135.57</v>
      </c>
      <c r="M145" s="12">
        <v>7685.81</v>
      </c>
      <c r="N145" s="12">
        <v>716</v>
      </c>
      <c r="O145" s="12"/>
      <c r="P145" s="12">
        <v>3122</v>
      </c>
      <c r="Q145" s="12"/>
      <c r="R145" s="107">
        <f>SUM(E145:Q145)</f>
        <v>43950.78</v>
      </c>
    </row>
    <row r="146" spans="1:18" ht="12.75">
      <c r="A146" s="99" t="s">
        <v>62</v>
      </c>
      <c r="B146" s="99"/>
      <c r="C146" s="99"/>
      <c r="D146" s="99"/>
      <c r="E146" s="12"/>
      <c r="F146" s="12">
        <v>210</v>
      </c>
      <c r="G146" s="12">
        <v>9847.3</v>
      </c>
      <c r="H146" s="12">
        <v>9108</v>
      </c>
      <c r="I146" s="12">
        <v>12118.91</v>
      </c>
      <c r="J146" s="12">
        <v>4075.5</v>
      </c>
      <c r="K146" s="12"/>
      <c r="L146" s="12">
        <v>10287.05</v>
      </c>
      <c r="M146" s="12"/>
      <c r="N146" s="12"/>
      <c r="O146" s="12"/>
      <c r="P146" s="12"/>
      <c r="Q146" s="12"/>
      <c r="R146" s="107">
        <f>SUM(E146:Q146)</f>
        <v>45646.759999999995</v>
      </c>
    </row>
    <row r="147" spans="1:18" ht="12.75">
      <c r="A147" s="100" t="s">
        <v>72</v>
      </c>
      <c r="B147" s="100"/>
      <c r="C147" s="100"/>
      <c r="D147" s="100"/>
      <c r="E147" s="12"/>
      <c r="F147" s="12"/>
      <c r="G147" s="12">
        <v>7933.32</v>
      </c>
      <c r="H147" s="12">
        <v>5341</v>
      </c>
      <c r="I147" s="12">
        <v>6404.55</v>
      </c>
      <c r="J147" s="12">
        <v>12264</v>
      </c>
      <c r="K147" s="12"/>
      <c r="L147" s="12"/>
      <c r="M147" s="12"/>
      <c r="N147" s="12"/>
      <c r="O147" s="12"/>
      <c r="P147" s="12"/>
      <c r="Q147" s="12"/>
      <c r="R147" s="107">
        <f t="shared" si="16"/>
        <v>31942.87</v>
      </c>
    </row>
    <row r="148" spans="1:18" ht="12.75">
      <c r="A148" s="100" t="s">
        <v>76</v>
      </c>
      <c r="B148" s="100"/>
      <c r="C148" s="100"/>
      <c r="D148" s="100"/>
      <c r="E148" s="12"/>
      <c r="F148" s="12">
        <v>550</v>
      </c>
      <c r="G148" s="12">
        <v>1462</v>
      </c>
      <c r="H148" s="12">
        <v>255</v>
      </c>
      <c r="I148" s="12">
        <v>8838</v>
      </c>
      <c r="J148" s="12">
        <v>5650.9</v>
      </c>
      <c r="K148" s="12"/>
      <c r="L148" s="12">
        <v>32744.83</v>
      </c>
      <c r="M148" s="12">
        <v>6428.66</v>
      </c>
      <c r="N148" s="12"/>
      <c r="O148" s="12"/>
      <c r="P148" s="12"/>
      <c r="Q148" s="12">
        <v>17606.3</v>
      </c>
      <c r="R148" s="107">
        <f>SUM(E148:Q148)</f>
        <v>73535.69</v>
      </c>
    </row>
    <row r="149" spans="1:18" ht="12.75">
      <c r="A149" s="100" t="s">
        <v>77</v>
      </c>
      <c r="B149" s="149"/>
      <c r="C149" s="149"/>
      <c r="D149" s="149"/>
      <c r="E149" s="146"/>
      <c r="F149" s="146"/>
      <c r="G149" s="146">
        <v>523.4</v>
      </c>
      <c r="H149" s="146"/>
      <c r="I149" s="146">
        <v>981</v>
      </c>
      <c r="J149" s="146">
        <v>835</v>
      </c>
      <c r="K149" s="146"/>
      <c r="L149" s="146">
        <v>370</v>
      </c>
      <c r="M149" s="146">
        <v>340.8</v>
      </c>
      <c r="N149" s="146"/>
      <c r="O149" s="146"/>
      <c r="P149" s="146">
        <v>300</v>
      </c>
      <c r="Q149" s="146">
        <v>206</v>
      </c>
      <c r="R149" s="147">
        <f>SUM(E149:Q149)</f>
        <v>3556.2000000000003</v>
      </c>
    </row>
    <row r="150" spans="1:18" ht="12.75">
      <c r="A150" s="149" t="s">
        <v>87</v>
      </c>
      <c r="B150" s="149"/>
      <c r="C150" s="149"/>
      <c r="D150" s="149"/>
      <c r="E150" s="146"/>
      <c r="F150" s="150">
        <v>259</v>
      </c>
      <c r="G150" s="150">
        <v>4026.4</v>
      </c>
      <c r="H150" s="150">
        <v>20404.11</v>
      </c>
      <c r="I150" s="150">
        <v>3751</v>
      </c>
      <c r="J150" s="150">
        <v>23881.14</v>
      </c>
      <c r="K150" s="150"/>
      <c r="L150" s="150">
        <v>12835.0478</v>
      </c>
      <c r="M150" s="150">
        <v>12314.79</v>
      </c>
      <c r="N150" s="159">
        <v>0</v>
      </c>
      <c r="O150" s="150">
        <v>3172</v>
      </c>
      <c r="P150" s="150">
        <v>3221.6</v>
      </c>
      <c r="Q150" s="159">
        <v>0</v>
      </c>
      <c r="R150" s="147">
        <f>SUM(E150:Q150)</f>
        <v>83865.08780000001</v>
      </c>
    </row>
    <row r="151" spans="1:18" ht="12.75">
      <c r="A151" s="149" t="s">
        <v>89</v>
      </c>
      <c r="B151" s="149"/>
      <c r="C151" s="149"/>
      <c r="D151" s="149"/>
      <c r="E151" s="146"/>
      <c r="F151" s="150"/>
      <c r="G151" s="150">
        <v>1890</v>
      </c>
      <c r="H151" s="150">
        <v>1641</v>
      </c>
      <c r="I151" s="150">
        <v>7447</v>
      </c>
      <c r="J151" s="150">
        <v>21085</v>
      </c>
      <c r="K151" s="150"/>
      <c r="L151" s="150">
        <v>24606.57</v>
      </c>
      <c r="M151" s="150">
        <v>32983.47</v>
      </c>
      <c r="N151" s="159"/>
      <c r="O151" s="150">
        <v>2500.1</v>
      </c>
      <c r="P151" s="150"/>
      <c r="Q151" s="159"/>
      <c r="R151" s="147">
        <f>SUM(E151:Q151)</f>
        <v>92153.14000000001</v>
      </c>
    </row>
    <row r="152" spans="1:18" ht="12.75">
      <c r="A152" s="149" t="s">
        <v>91</v>
      </c>
      <c r="B152" s="149"/>
      <c r="C152" s="149"/>
      <c r="D152" s="149"/>
      <c r="E152" s="146"/>
      <c r="F152" s="150"/>
      <c r="G152" s="150">
        <v>2015</v>
      </c>
      <c r="H152" s="150">
        <v>1425</v>
      </c>
      <c r="I152" s="150">
        <v>2526</v>
      </c>
      <c r="J152" s="150">
        <v>437.5</v>
      </c>
      <c r="K152" s="150"/>
      <c r="L152" s="150">
        <v>1743.2</v>
      </c>
      <c r="M152" s="150">
        <v>6203.4</v>
      </c>
      <c r="N152" s="159">
        <v>247.7</v>
      </c>
      <c r="O152" s="150">
        <v>1369</v>
      </c>
      <c r="P152" s="150">
        <v>4305</v>
      </c>
      <c r="Q152" s="159"/>
      <c r="R152" s="147">
        <f>SUM(E152:Q152)</f>
        <v>20271.8</v>
      </c>
    </row>
    <row r="153" spans="1:18" ht="12.75">
      <c r="A153" s="149" t="s">
        <v>93</v>
      </c>
      <c r="B153" s="149"/>
      <c r="C153" s="149"/>
      <c r="D153" s="149"/>
      <c r="E153" s="146"/>
      <c r="F153" s="150">
        <v>3100</v>
      </c>
      <c r="G153" s="150">
        <v>21374.3</v>
      </c>
      <c r="H153" s="150">
        <v>50675.135</v>
      </c>
      <c r="I153" s="150">
        <v>103225</v>
      </c>
      <c r="J153" s="150">
        <v>248756.73</v>
      </c>
      <c r="K153" s="150"/>
      <c r="L153" s="150">
        <v>113890.58999999998</v>
      </c>
      <c r="M153" s="150">
        <v>5656.06</v>
      </c>
      <c r="N153" s="159"/>
      <c r="O153" s="150"/>
      <c r="P153" s="150"/>
      <c r="Q153" s="159"/>
      <c r="R153" s="147">
        <f>SUM(B153:Q153)</f>
        <v>546677.8150000001</v>
      </c>
    </row>
    <row r="154" spans="1:18" ht="12.75">
      <c r="A154" s="149" t="s">
        <v>99</v>
      </c>
      <c r="B154" s="241"/>
      <c r="C154" s="241"/>
      <c r="D154" s="241"/>
      <c r="E154" s="146"/>
      <c r="F154" s="272">
        <v>463</v>
      </c>
      <c r="G154" s="272">
        <v>1583</v>
      </c>
      <c r="H154" s="272">
        <v>1120.92</v>
      </c>
      <c r="I154" s="272">
        <v>567</v>
      </c>
      <c r="J154" s="272">
        <v>403.95</v>
      </c>
      <c r="K154" s="272"/>
      <c r="L154" s="272">
        <v>1613.86</v>
      </c>
      <c r="M154" s="272">
        <v>8096.541</v>
      </c>
      <c r="N154" s="273">
        <v>269</v>
      </c>
      <c r="O154" s="272">
        <v>327.79</v>
      </c>
      <c r="P154" s="272"/>
      <c r="Q154" s="273"/>
      <c r="R154" s="147">
        <f>SUM(B154:Q154)</f>
        <v>14445.061000000002</v>
      </c>
    </row>
    <row r="155" spans="1:18" ht="12.75">
      <c r="A155" s="101" t="s">
        <v>103</v>
      </c>
      <c r="B155" s="252"/>
      <c r="C155" s="252"/>
      <c r="D155" s="252"/>
      <c r="E155" s="108"/>
      <c r="F155" s="253"/>
      <c r="G155" s="253">
        <v>2629</v>
      </c>
      <c r="H155" s="253">
        <v>1239.59</v>
      </c>
      <c r="I155" s="253">
        <v>3441.14</v>
      </c>
      <c r="J155" s="253">
        <v>3919.68</v>
      </c>
      <c r="K155" s="253">
        <v>1877.69</v>
      </c>
      <c r="L155" s="253">
        <v>5789.7447</v>
      </c>
      <c r="M155" s="253">
        <v>18209.32</v>
      </c>
      <c r="N155" s="254">
        <v>0</v>
      </c>
      <c r="O155" s="253">
        <v>568.3</v>
      </c>
      <c r="P155" s="253">
        <v>15639.4</v>
      </c>
      <c r="Q155" s="254">
        <v>0</v>
      </c>
      <c r="R155" s="119">
        <f>SUM(B155:Q155)</f>
        <v>53313.864700000006</v>
      </c>
    </row>
    <row r="156" spans="1:18" ht="31.5" customHeight="1">
      <c r="A156" s="186" t="s">
        <v>111</v>
      </c>
      <c r="B156" s="125">
        <f>SUM(B121:B155)</f>
        <v>0</v>
      </c>
      <c r="C156" s="125">
        <f aca="true" t="shared" si="17" ref="C156:Q156">SUM(C121:C155)</f>
        <v>0</v>
      </c>
      <c r="D156" s="125">
        <f t="shared" si="17"/>
        <v>0</v>
      </c>
      <c r="E156" s="125">
        <f t="shared" si="17"/>
        <v>0</v>
      </c>
      <c r="F156" s="125">
        <f t="shared" si="17"/>
        <v>18652</v>
      </c>
      <c r="G156" s="125">
        <f>SUM(G121:G155)</f>
        <v>183410.96999999997</v>
      </c>
      <c r="H156" s="125">
        <f t="shared" si="17"/>
        <v>152457.255</v>
      </c>
      <c r="I156" s="125">
        <f>SUM(I121:I155)</f>
        <v>286885.6</v>
      </c>
      <c r="J156" s="125">
        <f>SUM(J121:J155)</f>
        <v>390988.81000000006</v>
      </c>
      <c r="K156" s="125">
        <f t="shared" si="17"/>
        <v>1877.69</v>
      </c>
      <c r="L156" s="125">
        <f t="shared" si="17"/>
        <v>424107.94249999995</v>
      </c>
      <c r="M156" s="125">
        <f>SUM(M121:M155)</f>
        <v>190715.231</v>
      </c>
      <c r="N156" s="125">
        <f t="shared" si="17"/>
        <v>10723.300000000001</v>
      </c>
      <c r="O156" s="125">
        <f t="shared" si="17"/>
        <v>77876.84</v>
      </c>
      <c r="P156" s="125">
        <f t="shared" si="17"/>
        <v>65553.79</v>
      </c>
      <c r="Q156" s="125">
        <f t="shared" si="17"/>
        <v>54595.3</v>
      </c>
      <c r="R156" s="125">
        <f>SUM(R121:R155)</f>
        <v>1857844.7285000002</v>
      </c>
    </row>
    <row r="157" spans="1:18" ht="34.5" customHeight="1">
      <c r="A157" s="187" t="s">
        <v>112</v>
      </c>
      <c r="B157" s="129">
        <v>0</v>
      </c>
      <c r="C157" s="129">
        <v>0</v>
      </c>
      <c r="D157" s="129">
        <v>0</v>
      </c>
      <c r="E157" s="129">
        <v>0</v>
      </c>
      <c r="F157" s="129">
        <f>AVERAGE(F121:F155)</f>
        <v>1036.2222222222222</v>
      </c>
      <c r="G157" s="129">
        <f>AVERAGE(G121:G155)</f>
        <v>5394.440294117646</v>
      </c>
      <c r="H157" s="129">
        <f aca="true" t="shared" si="18" ref="G157:R157">AVERAGE(H121:H155)</f>
        <v>5081.9085000000005</v>
      </c>
      <c r="I157" s="129">
        <f t="shared" si="18"/>
        <v>8965.175</v>
      </c>
      <c r="J157" s="129">
        <f>AVERAGE(J121:J155)</f>
        <v>12612.542258064517</v>
      </c>
      <c r="K157" s="129">
        <f t="shared" si="18"/>
        <v>1877.69</v>
      </c>
      <c r="L157" s="129">
        <f t="shared" si="18"/>
        <v>13253.373203124998</v>
      </c>
      <c r="M157" s="129">
        <f>AVERAGE(M121:M155)</f>
        <v>6811.25825</v>
      </c>
      <c r="N157" s="129">
        <f t="shared" si="18"/>
        <v>765.95</v>
      </c>
      <c r="O157" s="129">
        <f t="shared" si="18"/>
        <v>5990.526153846154</v>
      </c>
      <c r="P157" s="129">
        <f t="shared" si="18"/>
        <v>3856.1052941176467</v>
      </c>
      <c r="Q157" s="129">
        <f t="shared" si="18"/>
        <v>4549.608333333334</v>
      </c>
      <c r="R157" s="129">
        <f>AVERAGE(R121:R155)</f>
        <v>53081.27795714286</v>
      </c>
    </row>
    <row r="158" spans="1:18" ht="15">
      <c r="A158" s="58" t="s">
        <v>44</v>
      </c>
      <c r="B158" s="249">
        <f>(B156/$R$156)*100</f>
        <v>0</v>
      </c>
      <c r="C158" s="249">
        <f>(C156/$R$156)*100</f>
        <v>0</v>
      </c>
      <c r="D158" s="249">
        <f>(D156/$R$156)*100</f>
        <v>0</v>
      </c>
      <c r="E158" s="249">
        <f>(E156/$R$156)*100</f>
        <v>0</v>
      </c>
      <c r="F158" s="249">
        <f>(F156/$R$156)*100</f>
        <v>1.0039590345668652</v>
      </c>
      <c r="G158" s="249">
        <f aca="true" t="shared" si="19" ref="G158:R158">(G156/$R$156)*100</f>
        <v>9.872244283196025</v>
      </c>
      <c r="H158" s="249">
        <f t="shared" si="19"/>
        <v>8.206135456922281</v>
      </c>
      <c r="I158" s="249">
        <f t="shared" si="19"/>
        <v>15.441850204114079</v>
      </c>
      <c r="J158" s="249">
        <f>(J156/$R$156)*100</f>
        <v>21.045289953573214</v>
      </c>
      <c r="K158" s="249">
        <f t="shared" si="19"/>
        <v>0.10106818784129622</v>
      </c>
      <c r="L158" s="249">
        <f t="shared" si="19"/>
        <v>22.827954133842994</v>
      </c>
      <c r="M158" s="249">
        <f t="shared" si="19"/>
        <v>10.265402058329224</v>
      </c>
      <c r="N158" s="249">
        <f t="shared" si="19"/>
        <v>0.5771903235776789</v>
      </c>
      <c r="O158" s="249">
        <f t="shared" si="19"/>
        <v>4.191784103662783</v>
      </c>
      <c r="P158" s="249">
        <f t="shared" si="19"/>
        <v>3.5284859382693017</v>
      </c>
      <c r="Q158" s="249">
        <f t="shared" si="19"/>
        <v>2.938636322104245</v>
      </c>
      <c r="R158" s="249">
        <f t="shared" si="19"/>
        <v>100</v>
      </c>
    </row>
    <row r="159" spans="5:20" ht="12.7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T159" s="8"/>
    </row>
    <row r="160" spans="1:20" ht="45.75" customHeight="1">
      <c r="A160" s="186" t="s">
        <v>120</v>
      </c>
      <c r="B160" s="126">
        <v>0</v>
      </c>
      <c r="C160" s="126">
        <v>0</v>
      </c>
      <c r="D160" s="126">
        <v>0</v>
      </c>
      <c r="E160" s="126">
        <v>0</v>
      </c>
      <c r="F160" s="126">
        <f>AVERAGE(F150:F154)</f>
        <v>1274</v>
      </c>
      <c r="G160" s="126">
        <f aca="true" t="shared" si="20" ref="G160:R160">AVERAGE(G150:G154)</f>
        <v>6177.74</v>
      </c>
      <c r="H160" s="126">
        <f t="shared" si="20"/>
        <v>15053.232999999998</v>
      </c>
      <c r="I160" s="126">
        <f t="shared" si="20"/>
        <v>23503.2</v>
      </c>
      <c r="J160" s="126">
        <f t="shared" si="20"/>
        <v>58912.864</v>
      </c>
      <c r="K160" s="126">
        <v>0</v>
      </c>
      <c r="L160" s="126">
        <f t="shared" si="20"/>
        <v>30937.853559999996</v>
      </c>
      <c r="M160" s="126">
        <f t="shared" si="20"/>
        <v>13050.8522</v>
      </c>
      <c r="N160" s="126">
        <f t="shared" si="20"/>
        <v>172.23333333333335</v>
      </c>
      <c r="O160" s="126">
        <f t="shared" si="20"/>
        <v>1842.2225</v>
      </c>
      <c r="P160" s="126">
        <f t="shared" si="20"/>
        <v>3763.3</v>
      </c>
      <c r="Q160" s="126">
        <f t="shared" si="20"/>
        <v>0</v>
      </c>
      <c r="R160" s="126">
        <f t="shared" si="20"/>
        <v>151482.58076</v>
      </c>
      <c r="T160" s="8"/>
    </row>
    <row r="161" spans="1:20" ht="38.25" customHeight="1">
      <c r="A161" s="187" t="s">
        <v>116</v>
      </c>
      <c r="B161" s="122">
        <v>0</v>
      </c>
      <c r="C161" s="122">
        <v>0</v>
      </c>
      <c r="D161" s="122">
        <v>0</v>
      </c>
      <c r="E161" s="122">
        <v>0</v>
      </c>
      <c r="F161" s="122">
        <f>AVERAGE(F145:F154)</f>
        <v>916.4</v>
      </c>
      <c r="G161" s="122">
        <f aca="true" t="shared" si="21" ref="G161:R161">AVERAGE(G145:G154)</f>
        <v>5283.222</v>
      </c>
      <c r="H161" s="122">
        <f t="shared" si="21"/>
        <v>10408.018333333333</v>
      </c>
      <c r="I161" s="122">
        <f t="shared" si="21"/>
        <v>14881.535999999998</v>
      </c>
      <c r="J161" s="122">
        <f t="shared" si="21"/>
        <v>32684.472</v>
      </c>
      <c r="K161" s="122">
        <v>0</v>
      </c>
      <c r="L161" s="122">
        <f t="shared" si="21"/>
        <v>23580.74642222222</v>
      </c>
      <c r="M161" s="122">
        <f t="shared" si="21"/>
        <v>9963.691374999999</v>
      </c>
      <c r="N161" s="122">
        <f t="shared" si="21"/>
        <v>308.175</v>
      </c>
      <c r="O161" s="122">
        <f t="shared" si="21"/>
        <v>1842.2225</v>
      </c>
      <c r="P161" s="122">
        <f t="shared" si="21"/>
        <v>2737.15</v>
      </c>
      <c r="Q161" s="122">
        <f t="shared" si="21"/>
        <v>5937.433333333333</v>
      </c>
      <c r="R161" s="122">
        <f t="shared" si="21"/>
        <v>95604.52038</v>
      </c>
      <c r="T161" s="8"/>
    </row>
    <row r="162" spans="1:20" ht="15">
      <c r="A162" s="168" t="s">
        <v>44</v>
      </c>
      <c r="B162" s="251">
        <f>(B160/$R$160)*100</f>
        <v>0</v>
      </c>
      <c r="C162" s="251">
        <f>(C160/$R$160)*100</f>
        <v>0</v>
      </c>
      <c r="D162" s="251">
        <f>(D160/$R$160)*100</f>
        <v>0</v>
      </c>
      <c r="E162" s="251">
        <f>(E160/$R$160)*100</f>
        <v>0</v>
      </c>
      <c r="F162" s="251">
        <f>(F160/$R$160)*100</f>
        <v>0.8410207917030738</v>
      </c>
      <c r="G162" s="251">
        <f>(G160/$R$160)*100</f>
        <v>4.0781850751457975</v>
      </c>
      <c r="H162" s="251">
        <f>(H160/$R$160)*100</f>
        <v>9.93726996495356</v>
      </c>
      <c r="I162" s="251">
        <f>(I160/$R$160)*100</f>
        <v>15.515447308913407</v>
      </c>
      <c r="J162" s="251">
        <f>(J160/$R$160)*100</f>
        <v>38.89085048883478</v>
      </c>
      <c r="K162" s="251">
        <f>(K160/$R$160)*100</f>
        <v>0</v>
      </c>
      <c r="L162" s="251">
        <f>(L160/$R$160)*100</f>
        <v>20.42337370064753</v>
      </c>
      <c r="M162" s="251">
        <f>(M160/$R$160)*100</f>
        <v>8.615414481667033</v>
      </c>
      <c r="N162" s="251">
        <f>(N160/$R$160)*100</f>
        <v>0.11369844141103565</v>
      </c>
      <c r="O162" s="251">
        <f>(O160/$R$160)*100</f>
        <v>1.2161282774279558</v>
      </c>
      <c r="P162" s="251">
        <f>(P160/$R$160)*100</f>
        <v>2.484312045067643</v>
      </c>
      <c r="Q162" s="251">
        <f>(Q160/$R$160)*100</f>
        <v>0</v>
      </c>
      <c r="R162" s="251">
        <f>(R160/$R$160)*100</f>
        <v>100</v>
      </c>
      <c r="T162" s="8"/>
    </row>
    <row r="163" spans="1:4" ht="12.75">
      <c r="A163" s="3" t="s">
        <v>124</v>
      </c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49" t="s">
        <v>45</v>
      </c>
      <c r="B168" s="49"/>
      <c r="C168" s="49"/>
      <c r="D168" s="49"/>
    </row>
    <row r="169" spans="1:4" ht="12.75">
      <c r="A169" s="49" t="s">
        <v>90</v>
      </c>
      <c r="B169" s="49"/>
      <c r="C169" s="49"/>
      <c r="D169" s="49"/>
    </row>
    <row r="170" spans="1:4" ht="12.75">
      <c r="A170" s="190" t="s">
        <v>104</v>
      </c>
      <c r="B170" s="190"/>
      <c r="C170" s="190"/>
      <c r="D170" s="190"/>
    </row>
    <row r="190" spans="5:17" ht="15">
      <c r="E190" s="307" t="s">
        <v>81</v>
      </c>
      <c r="F190" s="308"/>
      <c r="G190" s="308"/>
      <c r="H190" s="308"/>
      <c r="I190" s="309"/>
      <c r="J190" s="26"/>
      <c r="K190" s="26"/>
      <c r="M190" s="307" t="s">
        <v>81</v>
      </c>
      <c r="N190" s="308"/>
      <c r="O190" s="308"/>
      <c r="P190" s="308"/>
      <c r="Q190" s="309"/>
    </row>
    <row r="191" spans="5:18" ht="30">
      <c r="E191" s="86" t="s">
        <v>68</v>
      </c>
      <c r="F191" s="87" t="s">
        <v>117</v>
      </c>
      <c r="G191" s="87" t="s">
        <v>109</v>
      </c>
      <c r="H191" s="87" t="s">
        <v>70</v>
      </c>
      <c r="I191" s="88" t="s">
        <v>71</v>
      </c>
      <c r="J191" s="51"/>
      <c r="K191" s="51"/>
      <c r="M191" s="102" t="s">
        <v>68</v>
      </c>
      <c r="N191" s="103" t="s">
        <v>118</v>
      </c>
      <c r="O191" s="87" t="s">
        <v>109</v>
      </c>
      <c r="P191" s="103" t="s">
        <v>70</v>
      </c>
      <c r="Q191" s="104" t="s">
        <v>71</v>
      </c>
      <c r="R191" s="27"/>
    </row>
    <row r="192" spans="5:18" ht="12.75">
      <c r="E192" s="225" t="s">
        <v>94</v>
      </c>
      <c r="F192" s="255">
        <f>+B160</f>
        <v>0</v>
      </c>
      <c r="G192" s="255">
        <f>+B155</f>
        <v>0</v>
      </c>
      <c r="H192" s="229">
        <f>+G192-F192</f>
        <v>0</v>
      </c>
      <c r="I192" s="90">
        <f>IF(G192&gt;0,(G192-F192)*100/F192,0)</f>
        <v>0</v>
      </c>
      <c r="J192" s="231"/>
      <c r="K192" s="231"/>
      <c r="M192" s="225" t="s">
        <v>94</v>
      </c>
      <c r="N192" s="257">
        <f>+B161</f>
        <v>0</v>
      </c>
      <c r="O192" s="255">
        <f aca="true" t="shared" si="22" ref="O192:O199">+G192</f>
        <v>0</v>
      </c>
      <c r="P192" s="229">
        <f>+O192-N192</f>
        <v>0</v>
      </c>
      <c r="Q192" s="89">
        <v>-100</v>
      </c>
      <c r="R192" s="231"/>
    </row>
    <row r="193" spans="5:18" ht="12.75">
      <c r="E193" s="227" t="s">
        <v>95</v>
      </c>
      <c r="F193" s="107">
        <f>+C160</f>
        <v>0</v>
      </c>
      <c r="G193" s="107">
        <f>+C154</f>
        <v>0</v>
      </c>
      <c r="H193" s="230">
        <f>+G193-F193</f>
        <v>0</v>
      </c>
      <c r="I193" s="90">
        <f>IF(G193&gt;0,(G193-F193)*100/F193,0)</f>
        <v>0</v>
      </c>
      <c r="J193" s="231"/>
      <c r="K193" s="231"/>
      <c r="M193" s="227" t="s">
        <v>95</v>
      </c>
      <c r="N193" s="258">
        <f>+C161</f>
        <v>0</v>
      </c>
      <c r="O193" s="107">
        <f t="shared" si="22"/>
        <v>0</v>
      </c>
      <c r="P193" s="230">
        <f>+O193-N193</f>
        <v>0</v>
      </c>
      <c r="Q193" s="90">
        <v>-100</v>
      </c>
      <c r="R193" s="231"/>
    </row>
    <row r="194" spans="5:18" ht="12.75">
      <c r="E194" s="227" t="s">
        <v>96</v>
      </c>
      <c r="F194" s="107">
        <f>+D160</f>
        <v>0</v>
      </c>
      <c r="G194" s="107">
        <f>+D154</f>
        <v>0</v>
      </c>
      <c r="H194" s="230">
        <f aca="true" t="shared" si="23" ref="H194:H206">+G194-F194</f>
        <v>0</v>
      </c>
      <c r="I194" s="90">
        <f>IF(G194&gt;0,(G194-F194)*100/F194,0)</f>
        <v>0</v>
      </c>
      <c r="J194" s="231"/>
      <c r="K194" s="231"/>
      <c r="M194" s="227" t="s">
        <v>96</v>
      </c>
      <c r="N194" s="258">
        <f>+D161</f>
        <v>0</v>
      </c>
      <c r="O194" s="107">
        <f t="shared" si="22"/>
        <v>0</v>
      </c>
      <c r="P194" s="230">
        <f>+O194-N194</f>
        <v>0</v>
      </c>
      <c r="Q194" s="90">
        <v>-100</v>
      </c>
      <c r="R194" s="231"/>
    </row>
    <row r="195" spans="5:18" ht="12.75">
      <c r="E195" s="110" t="s">
        <v>2</v>
      </c>
      <c r="F195" s="121">
        <f>+E160</f>
        <v>0</v>
      </c>
      <c r="G195" s="121">
        <f>+E154</f>
        <v>0</v>
      </c>
      <c r="H195" s="230">
        <f t="shared" si="23"/>
        <v>0</v>
      </c>
      <c r="I195" s="90">
        <f>IF(G195&gt;0,(G195-F195)*100/F195,0)</f>
        <v>0</v>
      </c>
      <c r="J195" s="47"/>
      <c r="K195" s="47"/>
      <c r="M195" s="110" t="s">
        <v>2</v>
      </c>
      <c r="N195" s="259">
        <f>+E161</f>
        <v>0</v>
      </c>
      <c r="O195" s="121">
        <f t="shared" si="22"/>
        <v>0</v>
      </c>
      <c r="P195" s="16">
        <f>+O195-N195</f>
        <v>0</v>
      </c>
      <c r="Q195" s="90">
        <f aca="true" t="shared" si="24" ref="Q195:Q208">IF(O195&gt;0,(O195-N195)*100/N195,0)</f>
        <v>0</v>
      </c>
      <c r="R195" s="27"/>
    </row>
    <row r="196" spans="5:18" ht="12.75">
      <c r="E196" s="110" t="s">
        <v>3</v>
      </c>
      <c r="F196" s="121">
        <f>+F160</f>
        <v>1274</v>
      </c>
      <c r="G196" s="121">
        <f>+F155</f>
        <v>0</v>
      </c>
      <c r="H196" s="230">
        <f t="shared" si="23"/>
        <v>-1274</v>
      </c>
      <c r="I196" s="90">
        <f aca="true" t="shared" si="25" ref="I196:I208">IF(G196&gt;0,(G196-F196)*100/F196,0)</f>
        <v>0</v>
      </c>
      <c r="J196" s="47"/>
      <c r="K196" s="47"/>
      <c r="M196" s="110" t="s">
        <v>3</v>
      </c>
      <c r="N196" s="259">
        <f>+F161</f>
        <v>916.4</v>
      </c>
      <c r="O196" s="121">
        <f t="shared" si="22"/>
        <v>0</v>
      </c>
      <c r="P196" s="16">
        <f aca="true" t="shared" si="26" ref="P196:P207">+O196-N196</f>
        <v>-916.4</v>
      </c>
      <c r="Q196" s="90">
        <f t="shared" si="24"/>
        <v>0</v>
      </c>
      <c r="R196" s="27"/>
    </row>
    <row r="197" spans="5:18" ht="12.75">
      <c r="E197" s="110" t="s">
        <v>4</v>
      </c>
      <c r="F197" s="121">
        <f>+G160</f>
        <v>6177.74</v>
      </c>
      <c r="G197" s="121">
        <f>+G155</f>
        <v>2629</v>
      </c>
      <c r="H197" s="230">
        <f t="shared" si="23"/>
        <v>-3548.74</v>
      </c>
      <c r="I197" s="90">
        <f t="shared" si="25"/>
        <v>-57.44398436968859</v>
      </c>
      <c r="J197" s="47"/>
      <c r="K197" s="47"/>
      <c r="M197" s="110" t="s">
        <v>4</v>
      </c>
      <c r="N197" s="259">
        <f>+G161</f>
        <v>5283.222</v>
      </c>
      <c r="O197" s="121">
        <f>+G197</f>
        <v>2629</v>
      </c>
      <c r="P197" s="16">
        <f t="shared" si="26"/>
        <v>-2654.2219999999998</v>
      </c>
      <c r="Q197" s="90">
        <f t="shared" si="24"/>
        <v>-50.238699036307764</v>
      </c>
      <c r="R197" s="27"/>
    </row>
    <row r="198" spans="5:18" ht="12.75">
      <c r="E198" s="111" t="s">
        <v>5</v>
      </c>
      <c r="F198" s="121">
        <f>+H160</f>
        <v>15053.232999999998</v>
      </c>
      <c r="G198" s="121">
        <f>+H155</f>
        <v>1239.59</v>
      </c>
      <c r="H198" s="230">
        <f t="shared" si="23"/>
        <v>-13813.642999999998</v>
      </c>
      <c r="I198" s="90">
        <f t="shared" si="25"/>
        <v>-91.76529055253447</v>
      </c>
      <c r="J198" s="47"/>
      <c r="K198" s="47"/>
      <c r="M198" s="111" t="s">
        <v>5</v>
      </c>
      <c r="N198" s="259">
        <f>+H161</f>
        <v>10408.018333333333</v>
      </c>
      <c r="O198" s="121">
        <f t="shared" si="22"/>
        <v>1239.59</v>
      </c>
      <c r="P198" s="16">
        <f t="shared" si="26"/>
        <v>-9168.428333333333</v>
      </c>
      <c r="Q198" s="90">
        <f t="shared" si="24"/>
        <v>-88.09004788135302</v>
      </c>
      <c r="R198" s="27"/>
    </row>
    <row r="199" spans="5:17" ht="12.75">
      <c r="E199" s="110" t="s">
        <v>6</v>
      </c>
      <c r="F199" s="121">
        <f>+I160</f>
        <v>23503.2</v>
      </c>
      <c r="G199" s="121">
        <f>+I155</f>
        <v>3441.14</v>
      </c>
      <c r="H199" s="230">
        <f t="shared" si="23"/>
        <v>-20062.06</v>
      </c>
      <c r="I199" s="90">
        <f t="shared" si="25"/>
        <v>-85.35884475305491</v>
      </c>
      <c r="J199" s="47"/>
      <c r="K199" s="47"/>
      <c r="M199" s="110" t="s">
        <v>6</v>
      </c>
      <c r="N199" s="259">
        <f>+I161</f>
        <v>14881.535999999998</v>
      </c>
      <c r="O199" s="121">
        <f t="shared" si="22"/>
        <v>3441.14</v>
      </c>
      <c r="P199" s="16">
        <f t="shared" si="26"/>
        <v>-11440.395999999999</v>
      </c>
      <c r="Q199" s="90">
        <f t="shared" si="24"/>
        <v>-76.87644608728561</v>
      </c>
    </row>
    <row r="200" spans="5:17" ht="12.75">
      <c r="E200" s="110" t="s">
        <v>7</v>
      </c>
      <c r="F200" s="121">
        <f>+J160</f>
        <v>58912.864</v>
      </c>
      <c r="G200" s="121">
        <f>+J155</f>
        <v>3919.68</v>
      </c>
      <c r="H200" s="230">
        <f t="shared" si="23"/>
        <v>-54993.184</v>
      </c>
      <c r="I200" s="90">
        <f t="shared" si="25"/>
        <v>-93.34664836528742</v>
      </c>
      <c r="J200" s="47"/>
      <c r="K200" s="47"/>
      <c r="M200" s="110" t="s">
        <v>7</v>
      </c>
      <c r="N200" s="259">
        <f>+J161</f>
        <v>32684.472</v>
      </c>
      <c r="O200" s="121">
        <f aca="true" t="shared" si="27" ref="O200:O207">+G200</f>
        <v>3919.68</v>
      </c>
      <c r="P200" s="16">
        <f t="shared" si="26"/>
        <v>-28764.792</v>
      </c>
      <c r="Q200" s="90">
        <f t="shared" si="24"/>
        <v>-88.00751622972524</v>
      </c>
    </row>
    <row r="201" spans="5:17" ht="12.75">
      <c r="E201" s="110" t="s">
        <v>108</v>
      </c>
      <c r="F201" s="121">
        <f>+K160</f>
        <v>0</v>
      </c>
      <c r="G201" s="121">
        <f>+K155</f>
        <v>1877.69</v>
      </c>
      <c r="H201" s="230">
        <f t="shared" si="23"/>
        <v>1877.69</v>
      </c>
      <c r="I201" s="90">
        <v>0</v>
      </c>
      <c r="J201" s="47"/>
      <c r="K201" s="47"/>
      <c r="M201" s="110" t="s">
        <v>108</v>
      </c>
      <c r="N201" s="259">
        <f>+K161</f>
        <v>0</v>
      </c>
      <c r="O201" s="121">
        <f>+G201</f>
        <v>1877.69</v>
      </c>
      <c r="P201" s="16">
        <f>+O201-N201</f>
        <v>1877.69</v>
      </c>
      <c r="Q201" s="90">
        <v>0</v>
      </c>
    </row>
    <row r="202" spans="5:17" ht="12.75">
      <c r="E202" s="110" t="s">
        <v>8</v>
      </c>
      <c r="F202" s="121">
        <f>+L160</f>
        <v>30937.853559999996</v>
      </c>
      <c r="G202" s="121">
        <f>+L155</f>
        <v>5789.7447</v>
      </c>
      <c r="H202" s="230">
        <f t="shared" si="23"/>
        <v>-25148.108859999997</v>
      </c>
      <c r="I202" s="90">
        <f t="shared" si="25"/>
        <v>-81.28588756562722</v>
      </c>
      <c r="J202" s="47"/>
      <c r="K202" s="47"/>
      <c r="M202" s="110" t="s">
        <v>8</v>
      </c>
      <c r="N202" s="259">
        <f>+L161</f>
        <v>23580.74642222222</v>
      </c>
      <c r="O202" s="121">
        <f t="shared" si="27"/>
        <v>5789.7447</v>
      </c>
      <c r="P202" s="16">
        <f t="shared" si="26"/>
        <v>-17791.00172222222</v>
      </c>
      <c r="Q202" s="90">
        <f t="shared" si="24"/>
        <v>-75.44715253566439</v>
      </c>
    </row>
    <row r="203" spans="5:17" ht="12.75">
      <c r="E203" s="110" t="s">
        <v>9</v>
      </c>
      <c r="F203" s="121">
        <f>+M160</f>
        <v>13050.8522</v>
      </c>
      <c r="G203" s="121">
        <f>+M155</f>
        <v>18209.32</v>
      </c>
      <c r="H203" s="230">
        <f t="shared" si="23"/>
        <v>5158.4678</v>
      </c>
      <c r="I203" s="91">
        <f t="shared" si="25"/>
        <v>39.525907741105215</v>
      </c>
      <c r="J203" s="47"/>
      <c r="K203" s="47"/>
      <c r="M203" s="110" t="s">
        <v>9</v>
      </c>
      <c r="N203" s="259">
        <f>+M161</f>
        <v>9963.691374999999</v>
      </c>
      <c r="O203" s="121">
        <f t="shared" si="27"/>
        <v>18209.32</v>
      </c>
      <c r="P203" s="16">
        <f t="shared" si="26"/>
        <v>8245.628625000001</v>
      </c>
      <c r="Q203" s="91">
        <f t="shared" si="24"/>
        <v>82.75676468351071</v>
      </c>
    </row>
    <row r="204" spans="5:17" ht="12.75">
      <c r="E204" s="110" t="s">
        <v>46</v>
      </c>
      <c r="F204" s="121">
        <f>+N160</f>
        <v>172.23333333333335</v>
      </c>
      <c r="G204" s="121">
        <f>+N155</f>
        <v>0</v>
      </c>
      <c r="H204" s="230">
        <f t="shared" si="23"/>
        <v>-172.23333333333335</v>
      </c>
      <c r="I204" s="90">
        <f t="shared" si="25"/>
        <v>0</v>
      </c>
      <c r="J204" s="47"/>
      <c r="K204" s="47"/>
      <c r="M204" s="110" t="s">
        <v>46</v>
      </c>
      <c r="N204" s="259">
        <f>+N161</f>
        <v>308.175</v>
      </c>
      <c r="O204" s="121">
        <f t="shared" si="27"/>
        <v>0</v>
      </c>
      <c r="P204" s="16">
        <f t="shared" si="26"/>
        <v>-308.175</v>
      </c>
      <c r="Q204" s="90">
        <f t="shared" si="24"/>
        <v>0</v>
      </c>
    </row>
    <row r="205" spans="5:17" ht="12.75">
      <c r="E205" s="110" t="s">
        <v>10</v>
      </c>
      <c r="F205" s="121">
        <f>+O160</f>
        <v>1842.2225</v>
      </c>
      <c r="G205" s="121">
        <f>+O155</f>
        <v>568.3</v>
      </c>
      <c r="H205" s="230">
        <f t="shared" si="23"/>
        <v>-1273.9225000000001</v>
      </c>
      <c r="I205" s="90">
        <f t="shared" si="25"/>
        <v>-69.15139186498917</v>
      </c>
      <c r="J205" s="47"/>
      <c r="K205" s="47"/>
      <c r="M205" s="110" t="s">
        <v>10</v>
      </c>
      <c r="N205" s="259">
        <f>+O161</f>
        <v>1842.2225</v>
      </c>
      <c r="O205" s="121">
        <f t="shared" si="27"/>
        <v>568.3</v>
      </c>
      <c r="P205" s="16">
        <f t="shared" si="26"/>
        <v>-1273.9225000000001</v>
      </c>
      <c r="Q205" s="90">
        <f t="shared" si="24"/>
        <v>-69.15139186498917</v>
      </c>
    </row>
    <row r="206" spans="5:17" ht="12.75">
      <c r="E206" s="110" t="s">
        <v>11</v>
      </c>
      <c r="F206" s="121">
        <f>+P160</f>
        <v>3763.3</v>
      </c>
      <c r="G206" s="121">
        <f>+P155</f>
        <v>15639.4</v>
      </c>
      <c r="H206" s="230">
        <f t="shared" si="23"/>
        <v>11876.099999999999</v>
      </c>
      <c r="I206" s="91">
        <f t="shared" si="25"/>
        <v>315.5767544442377</v>
      </c>
      <c r="J206" s="47"/>
      <c r="K206" s="47"/>
      <c r="M206" s="110" t="s">
        <v>11</v>
      </c>
      <c r="N206" s="259">
        <f>+P161</f>
        <v>2737.15</v>
      </c>
      <c r="O206" s="121">
        <f t="shared" si="27"/>
        <v>15639.4</v>
      </c>
      <c r="P206" s="16">
        <f t="shared" si="26"/>
        <v>12902.25</v>
      </c>
      <c r="Q206" s="91">
        <f t="shared" si="24"/>
        <v>471.3753356593537</v>
      </c>
    </row>
    <row r="207" spans="5:17" ht="12.75">
      <c r="E207" s="112" t="s">
        <v>12</v>
      </c>
      <c r="F207" s="256">
        <f>+Q160</f>
        <v>0</v>
      </c>
      <c r="G207" s="256">
        <f>+Q155</f>
        <v>0</v>
      </c>
      <c r="H207" s="22">
        <f>+G207-F207</f>
        <v>0</v>
      </c>
      <c r="I207" s="90">
        <f t="shared" si="25"/>
        <v>0</v>
      </c>
      <c r="J207" s="47"/>
      <c r="K207" s="47"/>
      <c r="M207" s="112" t="s">
        <v>12</v>
      </c>
      <c r="N207" s="260">
        <f>+Q161</f>
        <v>5937.433333333333</v>
      </c>
      <c r="O207" s="256">
        <f t="shared" si="27"/>
        <v>0</v>
      </c>
      <c r="P207" s="22">
        <f t="shared" si="26"/>
        <v>-5937.433333333333</v>
      </c>
      <c r="Q207" s="118">
        <f t="shared" si="24"/>
        <v>0</v>
      </c>
    </row>
    <row r="208" spans="5:17" ht="15">
      <c r="E208" s="79" t="s">
        <v>69</v>
      </c>
      <c r="F208" s="193">
        <f>+R160</f>
        <v>151482.58076</v>
      </c>
      <c r="G208" s="193">
        <f>SUM(G192:G207)</f>
        <v>53313.864700000006</v>
      </c>
      <c r="H208" s="193">
        <f>+G208-F208</f>
        <v>-98168.71606</v>
      </c>
      <c r="I208" s="195">
        <f>IF(G208&gt;0,(G208-F208)*100/F208,0)</f>
        <v>-64.80528359596188</v>
      </c>
      <c r="J208" s="33"/>
      <c r="K208" s="33"/>
      <c r="M208" s="79" t="s">
        <v>69</v>
      </c>
      <c r="N208" s="192">
        <f>+R161</f>
        <v>95604.52038</v>
      </c>
      <c r="O208" s="193">
        <f>SUM(O192:O207)</f>
        <v>53313.864700000006</v>
      </c>
      <c r="P208" s="193">
        <f>+O208-N208</f>
        <v>-42290.655679999996</v>
      </c>
      <c r="Q208" s="194">
        <f>IF(O208&gt;0,(O208-N208)*100/N208,0)</f>
        <v>-44.23499591013795</v>
      </c>
    </row>
    <row r="209" spans="5:17" ht="12.75">
      <c r="E209" s="31"/>
      <c r="F209" s="34"/>
      <c r="G209" s="34"/>
      <c r="H209" s="34"/>
      <c r="I209" s="33"/>
      <c r="J209" s="33"/>
      <c r="K209" s="33"/>
      <c r="L209" s="8"/>
      <c r="M209" s="31"/>
      <c r="N209" s="45"/>
      <c r="O209" s="34"/>
      <c r="P209" s="34"/>
      <c r="Q209" s="33"/>
    </row>
    <row r="210" spans="5:11" ht="12.75">
      <c r="E210" s="31"/>
      <c r="F210" s="34"/>
      <c r="G210" s="34"/>
      <c r="H210" s="34"/>
      <c r="I210" s="33"/>
      <c r="J210" s="33"/>
      <c r="K210" s="3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49" t="s">
        <v>45</v>
      </c>
      <c r="B214" s="49"/>
      <c r="C214" s="49"/>
      <c r="D214" s="49"/>
    </row>
    <row r="215" spans="1:4" ht="12.75">
      <c r="A215" s="49" t="s">
        <v>90</v>
      </c>
      <c r="B215" s="49"/>
      <c r="C215" s="49"/>
      <c r="D215" s="49"/>
    </row>
    <row r="216" spans="1:4" ht="12.75">
      <c r="A216" s="190" t="s">
        <v>104</v>
      </c>
      <c r="B216" s="190"/>
      <c r="C216" s="190"/>
      <c r="D216" s="190"/>
    </row>
    <row r="217" spans="1:4" ht="12.75">
      <c r="A217" s="2"/>
      <c r="B217" s="2"/>
      <c r="C217" s="2"/>
      <c r="D217" s="2"/>
    </row>
    <row r="218" spans="1:18" ht="15.75">
      <c r="A218" s="310" t="s">
        <v>66</v>
      </c>
      <c r="B218" s="310"/>
      <c r="C218" s="310"/>
      <c r="D218" s="310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  <c r="O218" s="310"/>
      <c r="P218" s="310"/>
      <c r="Q218" s="310"/>
      <c r="R218" s="310"/>
    </row>
    <row r="219" spans="1:18" ht="15.75">
      <c r="A219" s="310" t="s">
        <v>114</v>
      </c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</row>
    <row r="220" spans="1:4" ht="12.75">
      <c r="A220" s="14" t="s">
        <v>80</v>
      </c>
      <c r="B220" s="14"/>
      <c r="C220" s="14"/>
      <c r="D220" s="14"/>
    </row>
    <row r="221" spans="1:18" ht="15">
      <c r="A221" s="299" t="s">
        <v>78</v>
      </c>
      <c r="B221" s="304" t="s">
        <v>83</v>
      </c>
      <c r="C221" s="305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  <c r="Q221" s="306"/>
      <c r="R221" s="301" t="s">
        <v>1</v>
      </c>
    </row>
    <row r="222" spans="1:18" ht="15">
      <c r="A222" s="311"/>
      <c r="B222" s="220" t="s">
        <v>94</v>
      </c>
      <c r="C222" s="220" t="s">
        <v>95</v>
      </c>
      <c r="D222" s="220" t="s">
        <v>96</v>
      </c>
      <c r="E222" s="97" t="s">
        <v>2</v>
      </c>
      <c r="F222" s="97" t="s">
        <v>3</v>
      </c>
      <c r="G222" s="97" t="s">
        <v>4</v>
      </c>
      <c r="H222" s="97" t="s">
        <v>5</v>
      </c>
      <c r="I222" s="97" t="s">
        <v>6</v>
      </c>
      <c r="J222" s="97" t="s">
        <v>7</v>
      </c>
      <c r="K222" s="97" t="s">
        <v>108</v>
      </c>
      <c r="L222" s="97" t="s">
        <v>8</v>
      </c>
      <c r="M222" s="97" t="s">
        <v>9</v>
      </c>
      <c r="N222" s="97" t="s">
        <v>46</v>
      </c>
      <c r="O222" s="97" t="s">
        <v>10</v>
      </c>
      <c r="P222" s="97" t="s">
        <v>11</v>
      </c>
      <c r="Q222" s="97" t="s">
        <v>12</v>
      </c>
      <c r="R222" s="312"/>
    </row>
    <row r="223" spans="1:18" ht="12.75">
      <c r="A223" s="63" t="s">
        <v>49</v>
      </c>
      <c r="B223" s="63"/>
      <c r="C223" s="63"/>
      <c r="D223" s="63"/>
      <c r="E223" s="105">
        <f aca="true" t="shared" si="28" ref="E223:Q223">+E18-E121</f>
        <v>39.75</v>
      </c>
      <c r="F223" s="105">
        <f t="shared" si="28"/>
        <v>468.4499999999998</v>
      </c>
      <c r="G223" s="105">
        <f t="shared" si="28"/>
        <v>3847.5</v>
      </c>
      <c r="H223" s="105">
        <f t="shared" si="28"/>
        <v>1701.94</v>
      </c>
      <c r="I223" s="105">
        <f t="shared" si="28"/>
        <v>1101.43</v>
      </c>
      <c r="J223" s="105">
        <f t="shared" si="28"/>
        <v>1941.0099999999998</v>
      </c>
      <c r="K223" s="105"/>
      <c r="L223" s="105">
        <f t="shared" si="28"/>
        <v>2457.5299999999997</v>
      </c>
      <c r="M223" s="105">
        <f t="shared" si="28"/>
        <v>846.76</v>
      </c>
      <c r="N223" s="105">
        <f t="shared" si="28"/>
        <v>590.95</v>
      </c>
      <c r="O223" s="105">
        <f t="shared" si="28"/>
        <v>603.62</v>
      </c>
      <c r="P223" s="105">
        <f t="shared" si="28"/>
        <v>474.9</v>
      </c>
      <c r="Q223" s="105">
        <f t="shared" si="28"/>
        <v>208.65999999999985</v>
      </c>
      <c r="R223" s="106">
        <f aca="true" t="shared" si="29" ref="R223:R249">SUM(E223:Q223)</f>
        <v>14282.500000000002</v>
      </c>
    </row>
    <row r="224" spans="1:18" ht="12.75">
      <c r="A224" s="10" t="s">
        <v>50</v>
      </c>
      <c r="B224" s="10"/>
      <c r="C224" s="10"/>
      <c r="D224" s="10"/>
      <c r="E224" s="12">
        <f aca="true" t="shared" si="30" ref="E224:Q224">+E19-E122</f>
        <v>37.85</v>
      </c>
      <c r="F224" s="12">
        <f t="shared" si="30"/>
        <v>661.01</v>
      </c>
      <c r="G224" s="12">
        <f t="shared" si="30"/>
        <v>3073.220000000001</v>
      </c>
      <c r="H224" s="12">
        <f t="shared" si="30"/>
        <v>2150.0699999999997</v>
      </c>
      <c r="I224" s="12">
        <f t="shared" si="30"/>
        <v>2575.83</v>
      </c>
      <c r="J224" s="12">
        <f t="shared" si="30"/>
        <v>2152.55</v>
      </c>
      <c r="K224" s="12"/>
      <c r="L224" s="12">
        <f t="shared" si="30"/>
        <v>6961.469999999999</v>
      </c>
      <c r="M224" s="12">
        <f t="shared" si="30"/>
        <v>4378.91</v>
      </c>
      <c r="N224" s="12">
        <f t="shared" si="30"/>
        <v>562.05</v>
      </c>
      <c r="O224" s="12">
        <f t="shared" si="30"/>
        <v>631.07</v>
      </c>
      <c r="P224" s="12">
        <f t="shared" si="30"/>
        <v>3842</v>
      </c>
      <c r="Q224" s="12">
        <f t="shared" si="30"/>
        <v>1203.95</v>
      </c>
      <c r="R224" s="46">
        <f t="shared" si="29"/>
        <v>28229.98</v>
      </c>
    </row>
    <row r="225" spans="1:18" ht="12.75">
      <c r="A225" s="10" t="s">
        <v>51</v>
      </c>
      <c r="B225" s="10"/>
      <c r="C225" s="10"/>
      <c r="D225" s="10"/>
      <c r="E225" s="12">
        <f aca="true" t="shared" si="31" ref="E225:Q225">+E20-E123</f>
        <v>0</v>
      </c>
      <c r="F225" s="12">
        <f t="shared" si="31"/>
        <v>55.82</v>
      </c>
      <c r="G225" s="12">
        <f t="shared" si="31"/>
        <v>3858.550000000001</v>
      </c>
      <c r="H225" s="12">
        <f t="shared" si="31"/>
        <v>2102.9700000000003</v>
      </c>
      <c r="I225" s="12">
        <f t="shared" si="31"/>
        <v>2726.8900000000003</v>
      </c>
      <c r="J225" s="12">
        <f t="shared" si="31"/>
        <v>2396.25</v>
      </c>
      <c r="K225" s="12"/>
      <c r="L225" s="12">
        <f t="shared" si="31"/>
        <v>7263.650000000001</v>
      </c>
      <c r="M225" s="12">
        <f t="shared" si="31"/>
        <v>7164.279999999999</v>
      </c>
      <c r="N225" s="12">
        <f t="shared" si="31"/>
        <v>2783.45</v>
      </c>
      <c r="O225" s="12">
        <f t="shared" si="31"/>
        <v>2764.8</v>
      </c>
      <c r="P225" s="12">
        <f t="shared" si="31"/>
        <v>872.0999999999999</v>
      </c>
      <c r="Q225" s="12">
        <f t="shared" si="31"/>
        <v>280.5</v>
      </c>
      <c r="R225" s="46">
        <f t="shared" si="29"/>
        <v>32269.260000000002</v>
      </c>
    </row>
    <row r="226" spans="1:18" ht="12.75">
      <c r="A226" s="10" t="s">
        <v>52</v>
      </c>
      <c r="B226" s="10"/>
      <c r="C226" s="10"/>
      <c r="D226" s="10"/>
      <c r="E226" s="12">
        <f aca="true" t="shared" si="32" ref="E226:Q226">+E21-E124</f>
        <v>35.25</v>
      </c>
      <c r="F226" s="12">
        <f t="shared" si="32"/>
        <v>339.77</v>
      </c>
      <c r="G226" s="12">
        <f t="shared" si="32"/>
        <v>1984.61</v>
      </c>
      <c r="H226" s="12">
        <f t="shared" si="32"/>
        <v>1777.31</v>
      </c>
      <c r="I226" s="12">
        <f t="shared" si="32"/>
        <v>1158.74</v>
      </c>
      <c r="J226" s="12">
        <f t="shared" si="32"/>
        <v>2053.7300000000005</v>
      </c>
      <c r="K226" s="12"/>
      <c r="L226" s="12">
        <f t="shared" si="32"/>
        <v>9869.899999999998</v>
      </c>
      <c r="M226" s="12">
        <f t="shared" si="32"/>
        <v>2684.79</v>
      </c>
      <c r="N226" s="12">
        <f t="shared" si="32"/>
        <v>674.47</v>
      </c>
      <c r="O226" s="12">
        <f t="shared" si="32"/>
        <v>1957.0400000000009</v>
      </c>
      <c r="P226" s="12">
        <f t="shared" si="32"/>
        <v>1465.8000000000002</v>
      </c>
      <c r="Q226" s="12">
        <f t="shared" si="32"/>
        <v>357.8299999999999</v>
      </c>
      <c r="R226" s="46">
        <f t="shared" si="29"/>
        <v>24359.239999999998</v>
      </c>
    </row>
    <row r="227" spans="1:18" ht="12.75">
      <c r="A227" s="10" t="s">
        <v>53</v>
      </c>
      <c r="B227" s="10"/>
      <c r="C227" s="10"/>
      <c r="D227" s="10"/>
      <c r="E227" s="12">
        <f aca="true" t="shared" si="33" ref="E227:Q227">+E22-E125</f>
        <v>5.35</v>
      </c>
      <c r="F227" s="12">
        <f t="shared" si="33"/>
        <v>349.46000000000004</v>
      </c>
      <c r="G227" s="12">
        <f t="shared" si="33"/>
        <v>3981.109999999997</v>
      </c>
      <c r="H227" s="12">
        <f t="shared" si="33"/>
        <v>1263.33</v>
      </c>
      <c r="I227" s="12">
        <f t="shared" si="33"/>
        <v>2472.1399999999994</v>
      </c>
      <c r="J227" s="12">
        <f t="shared" si="33"/>
        <v>3019.7800000000007</v>
      </c>
      <c r="K227" s="12"/>
      <c r="L227" s="12">
        <f t="shared" si="33"/>
        <v>6249.57</v>
      </c>
      <c r="M227" s="12">
        <f t="shared" si="33"/>
        <v>3468.0299999999997</v>
      </c>
      <c r="N227" s="12">
        <f t="shared" si="33"/>
        <v>765.8399999999999</v>
      </c>
      <c r="O227" s="12">
        <f t="shared" si="33"/>
        <v>366.09</v>
      </c>
      <c r="P227" s="12">
        <f t="shared" si="33"/>
        <v>433.25</v>
      </c>
      <c r="Q227" s="12">
        <f t="shared" si="33"/>
        <v>56.47</v>
      </c>
      <c r="R227" s="46">
        <f t="shared" si="29"/>
        <v>22430.42</v>
      </c>
    </row>
    <row r="228" spans="1:18" ht="12.75">
      <c r="A228" s="10" t="s">
        <v>54</v>
      </c>
      <c r="B228" s="10"/>
      <c r="C228" s="10"/>
      <c r="D228" s="10"/>
      <c r="E228" s="12">
        <f aca="true" t="shared" si="34" ref="E228:Q228">+E23-E126</f>
        <v>46.95</v>
      </c>
      <c r="F228" s="12">
        <f t="shared" si="34"/>
        <v>86.68</v>
      </c>
      <c r="G228" s="12">
        <f t="shared" si="34"/>
        <v>2336.6800000000003</v>
      </c>
      <c r="H228" s="12">
        <f t="shared" si="34"/>
        <v>777.1099999999999</v>
      </c>
      <c r="I228" s="12">
        <f t="shared" si="34"/>
        <v>1462.9</v>
      </c>
      <c r="J228" s="12">
        <f t="shared" si="34"/>
        <v>2368.2299999999996</v>
      </c>
      <c r="K228" s="12"/>
      <c r="L228" s="12">
        <f t="shared" si="34"/>
        <v>1733.9</v>
      </c>
      <c r="M228" s="12">
        <f t="shared" si="34"/>
        <v>983.4299999999998</v>
      </c>
      <c r="N228" s="12">
        <f t="shared" si="34"/>
        <v>413.2</v>
      </c>
      <c r="O228" s="12">
        <f t="shared" si="34"/>
        <v>797.58</v>
      </c>
      <c r="P228" s="12">
        <f t="shared" si="34"/>
        <v>1508.0500000000002</v>
      </c>
      <c r="Q228" s="12">
        <f t="shared" si="34"/>
        <v>113.42999999999995</v>
      </c>
      <c r="R228" s="46">
        <f t="shared" si="29"/>
        <v>12628.14</v>
      </c>
    </row>
    <row r="229" spans="1:18" ht="12.75">
      <c r="A229" s="99" t="s">
        <v>27</v>
      </c>
      <c r="B229" s="99"/>
      <c r="C229" s="99"/>
      <c r="D229" s="99"/>
      <c r="E229" s="12">
        <f aca="true" t="shared" si="35" ref="E229:Q229">+E24-E127</f>
        <v>23.29</v>
      </c>
      <c r="F229" s="12">
        <f t="shared" si="35"/>
        <v>243.19</v>
      </c>
      <c r="G229" s="12">
        <f t="shared" si="35"/>
        <v>2693.51</v>
      </c>
      <c r="H229" s="12">
        <f t="shared" si="35"/>
        <v>652.1899999999996</v>
      </c>
      <c r="I229" s="12">
        <f t="shared" si="35"/>
        <v>1459.6599999999999</v>
      </c>
      <c r="J229" s="12">
        <f t="shared" si="35"/>
        <v>3627.2</v>
      </c>
      <c r="K229" s="12"/>
      <c r="L229" s="12">
        <f t="shared" si="35"/>
        <v>4740.1900000000005</v>
      </c>
      <c r="M229" s="12">
        <f t="shared" si="35"/>
        <v>4794.66</v>
      </c>
      <c r="N229" s="12">
        <f t="shared" si="35"/>
        <v>677.96</v>
      </c>
      <c r="O229" s="12">
        <f t="shared" si="35"/>
        <v>343.09</v>
      </c>
      <c r="P229" s="12">
        <f t="shared" si="35"/>
        <v>201.68</v>
      </c>
      <c r="Q229" s="12">
        <f t="shared" si="35"/>
        <v>105.22</v>
      </c>
      <c r="R229" s="46">
        <f t="shared" si="29"/>
        <v>19561.84</v>
      </c>
    </row>
    <row r="230" spans="1:18" ht="12.75">
      <c r="A230" s="99" t="s">
        <v>28</v>
      </c>
      <c r="B230" s="99"/>
      <c r="C230" s="99"/>
      <c r="D230" s="99"/>
      <c r="E230" s="12">
        <f aca="true" t="shared" si="36" ref="E230:Q230">+E25-E128</f>
        <v>21.05</v>
      </c>
      <c r="F230" s="12">
        <f t="shared" si="36"/>
        <v>55.84</v>
      </c>
      <c r="G230" s="12">
        <f t="shared" si="36"/>
        <v>2627.54</v>
      </c>
      <c r="H230" s="12">
        <f t="shared" si="36"/>
        <v>2101.0700000000006</v>
      </c>
      <c r="I230" s="12">
        <f t="shared" si="36"/>
        <v>1653.5500000000002</v>
      </c>
      <c r="J230" s="12">
        <f t="shared" si="36"/>
        <v>819.6500000000001</v>
      </c>
      <c r="K230" s="12"/>
      <c r="L230" s="12">
        <f t="shared" si="36"/>
        <v>1494.8</v>
      </c>
      <c r="M230" s="12">
        <f t="shared" si="36"/>
        <v>1358.16</v>
      </c>
      <c r="N230" s="12">
        <f t="shared" si="36"/>
        <v>393.25</v>
      </c>
      <c r="O230" s="12">
        <f t="shared" si="36"/>
        <v>262.8</v>
      </c>
      <c r="P230" s="12">
        <f t="shared" si="36"/>
        <v>20.83</v>
      </c>
      <c r="Q230" s="12">
        <f t="shared" si="36"/>
        <v>20.03</v>
      </c>
      <c r="R230" s="46">
        <f t="shared" si="29"/>
        <v>10828.57</v>
      </c>
    </row>
    <row r="231" spans="1:18" ht="12.75">
      <c r="A231" s="99" t="s">
        <v>29</v>
      </c>
      <c r="B231" s="99"/>
      <c r="C231" s="99"/>
      <c r="D231" s="99"/>
      <c r="E231" s="12">
        <f aca="true" t="shared" si="37" ref="E231:Q231">+E26-E129</f>
        <v>7.93</v>
      </c>
      <c r="F231" s="12">
        <f t="shared" si="37"/>
        <v>154.06</v>
      </c>
      <c r="G231" s="12">
        <f t="shared" si="37"/>
        <v>2870.76</v>
      </c>
      <c r="H231" s="12">
        <f t="shared" si="37"/>
        <v>2592.6400000000003</v>
      </c>
      <c r="I231" s="12">
        <f t="shared" si="37"/>
        <v>1721.4300000000003</v>
      </c>
      <c r="J231" s="12">
        <f t="shared" si="37"/>
        <v>2756.3099999999995</v>
      </c>
      <c r="K231" s="12"/>
      <c r="L231" s="12">
        <f t="shared" si="37"/>
        <v>4594.03</v>
      </c>
      <c r="M231" s="12">
        <f t="shared" si="37"/>
        <v>1666.01</v>
      </c>
      <c r="N231" s="12">
        <f t="shared" si="37"/>
        <v>239</v>
      </c>
      <c r="O231" s="12">
        <f t="shared" si="37"/>
        <v>230.48</v>
      </c>
      <c r="P231" s="12">
        <f t="shared" si="37"/>
        <v>1.829999999999984</v>
      </c>
      <c r="Q231" s="12">
        <f t="shared" si="37"/>
        <v>246.8499999999999</v>
      </c>
      <c r="R231" s="46">
        <f t="shared" si="29"/>
        <v>17081.329999999998</v>
      </c>
    </row>
    <row r="232" spans="1:18" ht="12.75">
      <c r="A232" s="99" t="s">
        <v>30</v>
      </c>
      <c r="B232" s="99"/>
      <c r="C232" s="99"/>
      <c r="D232" s="99"/>
      <c r="E232" s="12">
        <f aca="true" t="shared" si="38" ref="E232:Q232">+E27-E130</f>
        <v>3.71</v>
      </c>
      <c r="F232" s="12">
        <f t="shared" si="38"/>
        <v>391.01</v>
      </c>
      <c r="G232" s="12">
        <f t="shared" si="38"/>
        <v>4243.119999999999</v>
      </c>
      <c r="H232" s="12">
        <f t="shared" si="38"/>
        <v>3231.49</v>
      </c>
      <c r="I232" s="12">
        <f t="shared" si="38"/>
        <v>3340.9900000000016</v>
      </c>
      <c r="J232" s="12">
        <f t="shared" si="38"/>
        <v>2614.129999999999</v>
      </c>
      <c r="K232" s="12"/>
      <c r="L232" s="12">
        <f t="shared" si="38"/>
        <v>4325.369999999999</v>
      </c>
      <c r="M232" s="12">
        <f t="shared" si="38"/>
        <v>1822.41</v>
      </c>
      <c r="N232" s="12">
        <f t="shared" si="38"/>
        <v>1121.42</v>
      </c>
      <c r="O232" s="12">
        <f t="shared" si="38"/>
        <v>919.58</v>
      </c>
      <c r="P232" s="12">
        <f t="shared" si="38"/>
        <v>278.99</v>
      </c>
      <c r="Q232" s="12">
        <f t="shared" si="38"/>
        <v>163.80999999999995</v>
      </c>
      <c r="R232" s="46">
        <f t="shared" si="29"/>
        <v>22456.030000000006</v>
      </c>
    </row>
    <row r="233" spans="1:18" ht="12.75">
      <c r="A233" s="99" t="s">
        <v>31</v>
      </c>
      <c r="B233" s="99"/>
      <c r="C233" s="99"/>
      <c r="D233" s="99"/>
      <c r="E233" s="12">
        <f aca="true" t="shared" si="39" ref="E233:Q233">+E28-E131</f>
        <v>8.6</v>
      </c>
      <c r="F233" s="12">
        <f t="shared" si="39"/>
        <v>73.49000000000001</v>
      </c>
      <c r="G233" s="12">
        <f t="shared" si="39"/>
        <v>2105.16</v>
      </c>
      <c r="H233" s="12">
        <f t="shared" si="39"/>
        <v>1522.88</v>
      </c>
      <c r="I233" s="12">
        <f t="shared" si="39"/>
        <v>2025.4499999999998</v>
      </c>
      <c r="J233" s="12">
        <f t="shared" si="39"/>
        <v>2431.58</v>
      </c>
      <c r="K233" s="12"/>
      <c r="L233" s="12">
        <f t="shared" si="39"/>
        <v>3527.1000000000004</v>
      </c>
      <c r="M233" s="12">
        <f t="shared" si="39"/>
        <v>2383.4300000000003</v>
      </c>
      <c r="N233" s="12">
        <f t="shared" si="39"/>
        <v>84.6</v>
      </c>
      <c r="O233" s="12">
        <f t="shared" si="39"/>
        <v>402.77</v>
      </c>
      <c r="P233" s="12">
        <f t="shared" si="39"/>
        <v>218.98</v>
      </c>
      <c r="Q233" s="12">
        <f t="shared" si="39"/>
        <v>41.37</v>
      </c>
      <c r="R233" s="46">
        <f t="shared" si="29"/>
        <v>14825.410000000002</v>
      </c>
    </row>
    <row r="234" spans="1:18" ht="12.75">
      <c r="A234" s="99" t="s">
        <v>32</v>
      </c>
      <c r="B234" s="99"/>
      <c r="C234" s="99"/>
      <c r="D234" s="99"/>
      <c r="E234" s="12">
        <f aca="true" t="shared" si="40" ref="E234:Q234">+E29-E132</f>
        <v>62.42</v>
      </c>
      <c r="F234" s="12">
        <f t="shared" si="40"/>
        <v>57.42</v>
      </c>
      <c r="G234" s="12">
        <f t="shared" si="40"/>
        <v>1102.71</v>
      </c>
      <c r="H234" s="12">
        <f t="shared" si="40"/>
        <v>799.8699999999999</v>
      </c>
      <c r="I234" s="12">
        <f t="shared" si="40"/>
        <v>1118.3200000000002</v>
      </c>
      <c r="J234" s="12">
        <f t="shared" si="40"/>
        <v>1114.38</v>
      </c>
      <c r="K234" s="12"/>
      <c r="L234" s="12">
        <f t="shared" si="40"/>
        <v>4232.379999999999</v>
      </c>
      <c r="M234" s="12">
        <f t="shared" si="40"/>
        <v>3564.4700000000003</v>
      </c>
      <c r="N234" s="12">
        <f t="shared" si="40"/>
        <v>1123.1</v>
      </c>
      <c r="O234" s="12">
        <f t="shared" si="40"/>
        <v>5140.33</v>
      </c>
      <c r="P234" s="12">
        <f t="shared" si="40"/>
        <v>760.3</v>
      </c>
      <c r="Q234" s="12">
        <f t="shared" si="40"/>
        <v>86.86000000000001</v>
      </c>
      <c r="R234" s="46">
        <f t="shared" si="29"/>
        <v>19162.56</v>
      </c>
    </row>
    <row r="235" spans="1:18" ht="12.75">
      <c r="A235" s="99" t="s">
        <v>33</v>
      </c>
      <c r="B235" s="99"/>
      <c r="C235" s="99"/>
      <c r="D235" s="99"/>
      <c r="E235" s="12">
        <f aca="true" t="shared" si="41" ref="E235:Q235">+E30-E133</f>
        <v>12.8</v>
      </c>
      <c r="F235" s="12">
        <f t="shared" si="41"/>
        <v>182.04</v>
      </c>
      <c r="G235" s="12">
        <f t="shared" si="41"/>
        <v>1543.5600000000004</v>
      </c>
      <c r="H235" s="12">
        <f t="shared" si="41"/>
        <v>992.49</v>
      </c>
      <c r="I235" s="12">
        <f t="shared" si="41"/>
        <v>1144.73</v>
      </c>
      <c r="J235" s="12">
        <f t="shared" si="41"/>
        <v>2252.1400000000003</v>
      </c>
      <c r="K235" s="12"/>
      <c r="L235" s="12">
        <f t="shared" si="41"/>
        <v>5251.740000000002</v>
      </c>
      <c r="M235" s="12">
        <f t="shared" si="41"/>
        <v>3672.2599999999998</v>
      </c>
      <c r="N235" s="12">
        <f t="shared" si="41"/>
        <v>230.66</v>
      </c>
      <c r="O235" s="12">
        <f t="shared" si="41"/>
        <v>670.79</v>
      </c>
      <c r="P235" s="12">
        <f t="shared" si="41"/>
        <v>127.93</v>
      </c>
      <c r="Q235" s="12">
        <f t="shared" si="41"/>
        <v>100.25</v>
      </c>
      <c r="R235" s="46">
        <f t="shared" si="29"/>
        <v>16181.390000000003</v>
      </c>
    </row>
    <row r="236" spans="1:18" ht="12.75">
      <c r="A236" s="99" t="s">
        <v>34</v>
      </c>
      <c r="B236" s="99"/>
      <c r="C236" s="99"/>
      <c r="D236" s="99"/>
      <c r="E236" s="12">
        <f aca="true" t="shared" si="42" ref="E236:Q236">+E31-E134</f>
        <v>9.13</v>
      </c>
      <c r="F236" s="12">
        <f t="shared" si="42"/>
        <v>156.31</v>
      </c>
      <c r="G236" s="12">
        <f t="shared" si="42"/>
        <v>1693.0100000000002</v>
      </c>
      <c r="H236" s="12">
        <f t="shared" si="42"/>
        <v>1165.7</v>
      </c>
      <c r="I236" s="12">
        <f t="shared" si="42"/>
        <v>1051.58</v>
      </c>
      <c r="J236" s="12">
        <f t="shared" si="42"/>
        <v>1346.08</v>
      </c>
      <c r="K236" s="12"/>
      <c r="L236" s="12">
        <f t="shared" si="42"/>
        <v>3463.0600000000004</v>
      </c>
      <c r="M236" s="12">
        <f t="shared" si="42"/>
        <v>2525.8199999999997</v>
      </c>
      <c r="N236" s="12">
        <f t="shared" si="42"/>
        <v>558.8499999999999</v>
      </c>
      <c r="O236" s="12">
        <f t="shared" si="42"/>
        <v>3589.1200000000026</v>
      </c>
      <c r="P236" s="12">
        <f t="shared" si="42"/>
        <v>983.380000000001</v>
      </c>
      <c r="Q236" s="12">
        <f t="shared" si="42"/>
        <v>20.88</v>
      </c>
      <c r="R236" s="46">
        <f t="shared" si="29"/>
        <v>16562.920000000006</v>
      </c>
    </row>
    <row r="237" spans="1:18" ht="12.75">
      <c r="A237" s="99" t="s">
        <v>35</v>
      </c>
      <c r="B237" s="99"/>
      <c r="C237" s="99"/>
      <c r="D237" s="99"/>
      <c r="E237" s="12">
        <f aca="true" t="shared" si="43" ref="E237:Q237">+E32-E135</f>
        <v>5.58</v>
      </c>
      <c r="F237" s="12">
        <f t="shared" si="43"/>
        <v>143.4</v>
      </c>
      <c r="G237" s="12">
        <f t="shared" si="43"/>
        <v>1527.2800000000002</v>
      </c>
      <c r="H237" s="12">
        <f t="shared" si="43"/>
        <v>834.42</v>
      </c>
      <c r="I237" s="12">
        <f t="shared" si="43"/>
        <v>1311.8400000000001</v>
      </c>
      <c r="J237" s="12">
        <f t="shared" si="43"/>
        <v>2842.2599999999998</v>
      </c>
      <c r="K237" s="12"/>
      <c r="L237" s="12">
        <f t="shared" si="43"/>
        <v>6838.419999999998</v>
      </c>
      <c r="M237" s="12">
        <f t="shared" si="43"/>
        <v>3342.6799999999994</v>
      </c>
      <c r="N237" s="12">
        <f t="shared" si="43"/>
        <v>836.1099999999999</v>
      </c>
      <c r="O237" s="12">
        <f t="shared" si="43"/>
        <v>567.1799999999998</v>
      </c>
      <c r="P237" s="12">
        <f t="shared" si="43"/>
        <v>272.23</v>
      </c>
      <c r="Q237" s="12">
        <f t="shared" si="43"/>
        <v>227.15</v>
      </c>
      <c r="R237" s="46">
        <f t="shared" si="29"/>
        <v>18748.55</v>
      </c>
    </row>
    <row r="238" spans="1:18" ht="12.75">
      <c r="A238" s="99" t="s">
        <v>36</v>
      </c>
      <c r="B238" s="99"/>
      <c r="C238" s="99"/>
      <c r="D238" s="99"/>
      <c r="E238" s="12">
        <f aca="true" t="shared" si="44" ref="E238:Q238">+E33-E136</f>
        <v>6.66</v>
      </c>
      <c r="F238" s="12">
        <f t="shared" si="44"/>
        <v>18.58</v>
      </c>
      <c r="G238" s="12">
        <f t="shared" si="44"/>
        <v>1489.1899999999996</v>
      </c>
      <c r="H238" s="12">
        <f t="shared" si="44"/>
        <v>1199.98</v>
      </c>
      <c r="I238" s="12">
        <f t="shared" si="44"/>
        <v>1372.1800000000003</v>
      </c>
      <c r="J238" s="12">
        <f t="shared" si="44"/>
        <v>1406.6</v>
      </c>
      <c r="K238" s="12"/>
      <c r="L238" s="12">
        <f t="shared" si="44"/>
        <v>2096.68</v>
      </c>
      <c r="M238" s="12">
        <f t="shared" si="44"/>
        <v>2337.2999999999997</v>
      </c>
      <c r="N238" s="12">
        <f t="shared" si="44"/>
        <v>61.99</v>
      </c>
      <c r="O238" s="12">
        <f t="shared" si="44"/>
        <v>87.71</v>
      </c>
      <c r="P238" s="12">
        <f t="shared" si="44"/>
        <v>436.76</v>
      </c>
      <c r="Q238" s="12">
        <f t="shared" si="44"/>
        <v>158.68</v>
      </c>
      <c r="R238" s="46">
        <f t="shared" si="29"/>
        <v>10672.31</v>
      </c>
    </row>
    <row r="239" spans="1:18" ht="12.75">
      <c r="A239" s="99" t="s">
        <v>37</v>
      </c>
      <c r="B239" s="99"/>
      <c r="C239" s="99"/>
      <c r="D239" s="99"/>
      <c r="E239" s="12">
        <f aca="true" t="shared" si="45" ref="E239:Q239">+E34-E137</f>
        <v>10.6</v>
      </c>
      <c r="F239" s="12">
        <f t="shared" si="45"/>
        <v>84.69</v>
      </c>
      <c r="G239" s="12">
        <f t="shared" si="45"/>
        <v>1256.04</v>
      </c>
      <c r="H239" s="12">
        <f t="shared" si="45"/>
        <v>1459.93</v>
      </c>
      <c r="I239" s="12">
        <f t="shared" si="45"/>
        <v>649.37</v>
      </c>
      <c r="J239" s="12">
        <f t="shared" si="45"/>
        <v>869.42</v>
      </c>
      <c r="K239" s="12"/>
      <c r="L239" s="12">
        <f t="shared" si="45"/>
        <v>1759.2</v>
      </c>
      <c r="M239" s="12">
        <f t="shared" si="45"/>
        <v>2941.13</v>
      </c>
      <c r="N239" s="12">
        <f t="shared" si="45"/>
        <v>13.99</v>
      </c>
      <c r="O239" s="12">
        <f t="shared" si="45"/>
        <v>109.77</v>
      </c>
      <c r="P239" s="12">
        <f t="shared" si="45"/>
        <v>89.5</v>
      </c>
      <c r="Q239" s="12">
        <f t="shared" si="45"/>
        <v>26.88</v>
      </c>
      <c r="R239" s="46">
        <f t="shared" si="29"/>
        <v>9270.52</v>
      </c>
    </row>
    <row r="240" spans="1:18" ht="12.75">
      <c r="A240" s="99" t="s">
        <v>38</v>
      </c>
      <c r="B240" s="99"/>
      <c r="C240" s="99"/>
      <c r="D240" s="99"/>
      <c r="E240" s="12">
        <f aca="true" t="shared" si="46" ref="E240:Q240">+E35-E138</f>
        <v>12.74</v>
      </c>
      <c r="F240" s="12">
        <f t="shared" si="46"/>
        <v>324.07000000000016</v>
      </c>
      <c r="G240" s="12">
        <f t="shared" si="46"/>
        <v>3200.63</v>
      </c>
      <c r="H240" s="12">
        <f t="shared" si="46"/>
        <v>1504.84</v>
      </c>
      <c r="I240" s="12">
        <f t="shared" si="46"/>
        <v>2021.2199999999998</v>
      </c>
      <c r="J240" s="12">
        <f t="shared" si="46"/>
        <v>1012.8200000000002</v>
      </c>
      <c r="K240" s="12"/>
      <c r="L240" s="12">
        <f t="shared" si="46"/>
        <v>5721.830000000002</v>
      </c>
      <c r="M240" s="12">
        <f t="shared" si="46"/>
        <v>6285.290000000001</v>
      </c>
      <c r="N240" s="12">
        <f t="shared" si="46"/>
        <v>792.1199999999999</v>
      </c>
      <c r="O240" s="12">
        <f t="shared" si="46"/>
        <v>1597.8999999999996</v>
      </c>
      <c r="P240" s="12">
        <f t="shared" si="46"/>
        <v>353.67</v>
      </c>
      <c r="Q240" s="12">
        <f t="shared" si="46"/>
        <v>141.15</v>
      </c>
      <c r="R240" s="46">
        <f t="shared" si="29"/>
        <v>22968.28</v>
      </c>
    </row>
    <row r="241" spans="1:18" ht="12.75">
      <c r="A241" s="99" t="s">
        <v>39</v>
      </c>
      <c r="B241" s="99"/>
      <c r="C241" s="99"/>
      <c r="D241" s="99"/>
      <c r="E241" s="12">
        <f aca="true" t="shared" si="47" ref="E241:Q241">+E36-E139</f>
        <v>113</v>
      </c>
      <c r="F241" s="12">
        <f t="shared" si="47"/>
        <v>854.1599999999999</v>
      </c>
      <c r="G241" s="12">
        <f t="shared" si="47"/>
        <v>3123.3900000000003</v>
      </c>
      <c r="H241" s="12">
        <f t="shared" si="47"/>
        <v>1853.58</v>
      </c>
      <c r="I241" s="12">
        <f t="shared" si="47"/>
        <v>2129.9799999999996</v>
      </c>
      <c r="J241" s="12">
        <f t="shared" si="47"/>
        <v>2243.1899999999996</v>
      </c>
      <c r="K241" s="12"/>
      <c r="L241" s="12">
        <f t="shared" si="47"/>
        <v>4120.05</v>
      </c>
      <c r="M241" s="12">
        <f t="shared" si="47"/>
        <v>4252.129999999999</v>
      </c>
      <c r="N241" s="12">
        <f t="shared" si="47"/>
        <v>117.13</v>
      </c>
      <c r="O241" s="12">
        <f t="shared" si="47"/>
        <v>175.97</v>
      </c>
      <c r="P241" s="12">
        <f t="shared" si="47"/>
        <v>52.3</v>
      </c>
      <c r="Q241" s="12">
        <f t="shared" si="47"/>
        <v>110.26</v>
      </c>
      <c r="R241" s="46">
        <f t="shared" si="29"/>
        <v>19145.139999999996</v>
      </c>
    </row>
    <row r="242" spans="1:18" ht="12.75">
      <c r="A242" s="99" t="s">
        <v>40</v>
      </c>
      <c r="B242" s="99"/>
      <c r="C242" s="99"/>
      <c r="D242" s="99"/>
      <c r="E242" s="12">
        <f aca="true" t="shared" si="48" ref="E242:Q242">+E37-E140</f>
        <v>178.53</v>
      </c>
      <c r="F242" s="12">
        <f t="shared" si="48"/>
        <v>1036.02</v>
      </c>
      <c r="G242" s="12">
        <f t="shared" si="48"/>
        <v>3299.7599999999984</v>
      </c>
      <c r="H242" s="12">
        <f t="shared" si="48"/>
        <v>1818.8100000000004</v>
      </c>
      <c r="I242" s="12">
        <f t="shared" si="48"/>
        <v>1805.3599999999997</v>
      </c>
      <c r="J242" s="12">
        <f t="shared" si="48"/>
        <v>2118.83</v>
      </c>
      <c r="K242" s="12"/>
      <c r="L242" s="12">
        <f t="shared" si="48"/>
        <v>5046.21</v>
      </c>
      <c r="M242" s="12">
        <f t="shared" si="48"/>
        <v>4155.11</v>
      </c>
      <c r="N242" s="12">
        <f t="shared" si="48"/>
        <v>313.31</v>
      </c>
      <c r="O242" s="12">
        <f t="shared" si="48"/>
        <v>290.73</v>
      </c>
      <c r="P242" s="12">
        <f t="shared" si="48"/>
        <v>407.82</v>
      </c>
      <c r="Q242" s="12">
        <f t="shared" si="48"/>
        <v>13.54</v>
      </c>
      <c r="R242" s="46">
        <f t="shared" si="29"/>
        <v>20484.03</v>
      </c>
    </row>
    <row r="243" spans="1:18" ht="12.75">
      <c r="A243" s="99" t="s">
        <v>41</v>
      </c>
      <c r="B243" s="99"/>
      <c r="C243" s="99"/>
      <c r="D243" s="99"/>
      <c r="E243" s="12">
        <f aca="true" t="shared" si="49" ref="E243:Q243">+E38-E141</f>
        <v>3.7</v>
      </c>
      <c r="F243" s="12">
        <f t="shared" si="49"/>
        <v>273.73</v>
      </c>
      <c r="G243" s="12">
        <f t="shared" si="49"/>
        <v>2633.6900000000005</v>
      </c>
      <c r="H243" s="12">
        <f t="shared" si="49"/>
        <v>1253.0600000000004</v>
      </c>
      <c r="I243" s="12">
        <f t="shared" si="49"/>
        <v>2560.4400000000005</v>
      </c>
      <c r="J243" s="12">
        <f t="shared" si="49"/>
        <v>1683.45</v>
      </c>
      <c r="K243" s="12"/>
      <c r="L243" s="12">
        <f t="shared" si="49"/>
        <v>6287.280000000001</v>
      </c>
      <c r="M243" s="12">
        <f t="shared" si="49"/>
        <v>4964.21</v>
      </c>
      <c r="N243" s="12">
        <f t="shared" si="49"/>
        <v>198.07</v>
      </c>
      <c r="O243" s="12">
        <f t="shared" si="49"/>
        <v>286.01</v>
      </c>
      <c r="P243" s="12">
        <f t="shared" si="49"/>
        <v>277.62</v>
      </c>
      <c r="Q243" s="12">
        <f t="shared" si="49"/>
        <v>90.96999999999935</v>
      </c>
      <c r="R243" s="46">
        <f t="shared" si="29"/>
        <v>20512.229999999996</v>
      </c>
    </row>
    <row r="244" spans="1:18" ht="12.75">
      <c r="A244" s="99" t="s">
        <v>42</v>
      </c>
      <c r="B244" s="99"/>
      <c r="C244" s="99"/>
      <c r="D244" s="99"/>
      <c r="E244" s="12">
        <f aca="true" t="shared" si="50" ref="E244:Q244">+E39-E142</f>
        <v>35.67</v>
      </c>
      <c r="F244" s="12">
        <f t="shared" si="50"/>
        <v>63.79000000000002</v>
      </c>
      <c r="G244" s="12">
        <f t="shared" si="50"/>
        <v>3042.57</v>
      </c>
      <c r="H244" s="12">
        <f t="shared" si="50"/>
        <v>1694.48</v>
      </c>
      <c r="I244" s="12">
        <f t="shared" si="50"/>
        <v>1164.8500000000004</v>
      </c>
      <c r="J244" s="12">
        <f t="shared" si="50"/>
        <v>1362.94</v>
      </c>
      <c r="K244" s="12"/>
      <c r="L244" s="12">
        <f t="shared" si="50"/>
        <v>1695.76</v>
      </c>
      <c r="M244" s="12">
        <f t="shared" si="50"/>
        <v>1335.5</v>
      </c>
      <c r="N244" s="12">
        <f t="shared" si="50"/>
        <v>90.79</v>
      </c>
      <c r="O244" s="12">
        <f t="shared" si="50"/>
        <v>711.1</v>
      </c>
      <c r="P244" s="12">
        <f t="shared" si="50"/>
        <v>221.6300000000001</v>
      </c>
      <c r="Q244" s="12">
        <f t="shared" si="50"/>
        <v>232.74</v>
      </c>
      <c r="R244" s="107">
        <f t="shared" si="29"/>
        <v>11651.820000000002</v>
      </c>
    </row>
    <row r="245" spans="1:18" ht="12.75">
      <c r="A245" s="99" t="s">
        <v>43</v>
      </c>
      <c r="B245" s="99"/>
      <c r="C245" s="99"/>
      <c r="D245" s="99"/>
      <c r="E245" s="12">
        <f aca="true" t="shared" si="51" ref="E245:Q245">+E40-E143</f>
        <v>0</v>
      </c>
      <c r="F245" s="12">
        <f t="shared" si="51"/>
        <v>177.52</v>
      </c>
      <c r="G245" s="12">
        <f t="shared" si="51"/>
        <v>2159.46</v>
      </c>
      <c r="H245" s="12">
        <f t="shared" si="51"/>
        <v>1113.47</v>
      </c>
      <c r="I245" s="12">
        <f t="shared" si="51"/>
        <v>2388.99</v>
      </c>
      <c r="J245" s="12">
        <f t="shared" si="51"/>
        <v>1057.18</v>
      </c>
      <c r="K245" s="12"/>
      <c r="L245" s="12">
        <f t="shared" si="51"/>
        <v>1670.9400000000023</v>
      </c>
      <c r="M245" s="12">
        <f t="shared" si="51"/>
        <v>1449.96</v>
      </c>
      <c r="N245" s="12">
        <f t="shared" si="51"/>
        <v>61.99</v>
      </c>
      <c r="O245" s="12">
        <f t="shared" si="51"/>
        <v>723.75</v>
      </c>
      <c r="P245" s="12">
        <f t="shared" si="51"/>
        <v>72.25</v>
      </c>
      <c r="Q245" s="12">
        <f t="shared" si="51"/>
        <v>37</v>
      </c>
      <c r="R245" s="107">
        <f t="shared" si="29"/>
        <v>10912.51</v>
      </c>
    </row>
    <row r="246" spans="1:18" ht="12.75">
      <c r="A246" s="99" t="s">
        <v>47</v>
      </c>
      <c r="B246" s="99"/>
      <c r="C246" s="99"/>
      <c r="D246" s="99"/>
      <c r="E246" s="12">
        <f aca="true" t="shared" si="52" ref="E246:Q246">+E41-E144</f>
        <v>0</v>
      </c>
      <c r="F246" s="12">
        <f t="shared" si="52"/>
        <v>143.9</v>
      </c>
      <c r="G246" s="12">
        <f t="shared" si="52"/>
        <v>1640.06</v>
      </c>
      <c r="H246" s="12">
        <f t="shared" si="52"/>
        <v>501.34</v>
      </c>
      <c r="I246" s="12">
        <f t="shared" si="52"/>
        <v>1387.6099999999997</v>
      </c>
      <c r="J246" s="12">
        <f t="shared" si="52"/>
        <v>1513.6799999999998</v>
      </c>
      <c r="K246" s="12"/>
      <c r="L246" s="12">
        <f t="shared" si="52"/>
        <v>6805.9800000000005</v>
      </c>
      <c r="M246" s="12">
        <f t="shared" si="52"/>
        <v>4184.41</v>
      </c>
      <c r="N246" s="12">
        <f t="shared" si="52"/>
        <v>373.59000000000003</v>
      </c>
      <c r="O246" s="12">
        <f t="shared" si="52"/>
        <v>3393.7200000000003</v>
      </c>
      <c r="P246" s="12">
        <f t="shared" si="52"/>
        <v>225.22000000000003</v>
      </c>
      <c r="Q246" s="12">
        <f t="shared" si="52"/>
        <v>67.99000000000001</v>
      </c>
      <c r="R246" s="107">
        <f t="shared" si="29"/>
        <v>20237.500000000004</v>
      </c>
    </row>
    <row r="247" spans="1:18" ht="12.75">
      <c r="A247" s="99" t="s">
        <v>48</v>
      </c>
      <c r="B247" s="99"/>
      <c r="C247" s="99"/>
      <c r="D247" s="99"/>
      <c r="E247" s="12">
        <f aca="true" t="shared" si="53" ref="E247:Q247">+E42-E145</f>
        <v>0</v>
      </c>
      <c r="F247" s="12">
        <f t="shared" si="53"/>
        <v>188.16</v>
      </c>
      <c r="G247" s="12">
        <f t="shared" si="53"/>
        <v>2280.6400000000003</v>
      </c>
      <c r="H247" s="12">
        <f t="shared" si="53"/>
        <v>909.4899999999998</v>
      </c>
      <c r="I247" s="12">
        <f t="shared" si="53"/>
        <v>1345.31</v>
      </c>
      <c r="J247" s="12">
        <f t="shared" si="53"/>
        <v>2189.0699999999997</v>
      </c>
      <c r="K247" s="12"/>
      <c r="L247" s="12">
        <f t="shared" si="53"/>
        <v>6887.860000000001</v>
      </c>
      <c r="M247" s="12">
        <f t="shared" si="53"/>
        <v>3849.6400000000003</v>
      </c>
      <c r="N247" s="12">
        <f t="shared" si="53"/>
        <v>544.5699999999999</v>
      </c>
      <c r="O247" s="12">
        <f t="shared" si="53"/>
        <v>1572.17</v>
      </c>
      <c r="P247" s="12">
        <f t="shared" si="53"/>
        <v>420.80999999999995</v>
      </c>
      <c r="Q247" s="12">
        <f t="shared" si="53"/>
        <v>84.02</v>
      </c>
      <c r="R247" s="107">
        <f>SUM(E247:Q247)</f>
        <v>20271.740000000005</v>
      </c>
    </row>
    <row r="248" spans="1:18" ht="12.75">
      <c r="A248" s="99" t="s">
        <v>62</v>
      </c>
      <c r="B248" s="99"/>
      <c r="C248" s="99"/>
      <c r="D248" s="99"/>
      <c r="E248" s="12">
        <f aca="true" t="shared" si="54" ref="E248:Q248">+E43-E146</f>
        <v>0</v>
      </c>
      <c r="F248" s="12">
        <f t="shared" si="54"/>
        <v>241.89</v>
      </c>
      <c r="G248" s="12">
        <f t="shared" si="54"/>
        <v>3314.4500000000007</v>
      </c>
      <c r="H248" s="12">
        <f t="shared" si="54"/>
        <v>1017.7600000000002</v>
      </c>
      <c r="I248" s="12">
        <f t="shared" si="54"/>
        <v>2074.83</v>
      </c>
      <c r="J248" s="12">
        <f t="shared" si="54"/>
        <v>1671.6499999999996</v>
      </c>
      <c r="K248" s="12"/>
      <c r="L248" s="12">
        <f t="shared" si="54"/>
        <v>3882.550000000001</v>
      </c>
      <c r="M248" s="12">
        <f t="shared" si="54"/>
        <v>420.88</v>
      </c>
      <c r="N248" s="12">
        <f t="shared" si="54"/>
        <v>47.55</v>
      </c>
      <c r="O248" s="12">
        <f t="shared" si="54"/>
        <v>20.48</v>
      </c>
      <c r="P248" s="12">
        <f t="shared" si="54"/>
        <v>15.16</v>
      </c>
      <c r="Q248" s="12">
        <f t="shared" si="54"/>
        <v>10.16</v>
      </c>
      <c r="R248" s="107">
        <f>SUM(E248:Q248)</f>
        <v>12717.359999999999</v>
      </c>
    </row>
    <row r="249" spans="1:18" ht="12.75">
      <c r="A249" s="100" t="s">
        <v>72</v>
      </c>
      <c r="B249" s="100"/>
      <c r="C249" s="100"/>
      <c r="D249" s="100"/>
      <c r="E249" s="12">
        <f aca="true" t="shared" si="55" ref="E249:Q249">+E44-E147</f>
        <v>0</v>
      </c>
      <c r="F249" s="12">
        <f t="shared" si="55"/>
        <v>514.83</v>
      </c>
      <c r="G249" s="12">
        <f t="shared" si="55"/>
        <v>3402.3999999999996</v>
      </c>
      <c r="H249" s="12">
        <f t="shared" si="55"/>
        <v>2233.0600000000004</v>
      </c>
      <c r="I249" s="12">
        <f t="shared" si="55"/>
        <v>1859.5899999999992</v>
      </c>
      <c r="J249" s="12">
        <f t="shared" si="55"/>
        <v>2636.09</v>
      </c>
      <c r="K249" s="12"/>
      <c r="L249" s="12">
        <f t="shared" si="55"/>
        <v>2427.94</v>
      </c>
      <c r="M249" s="12">
        <f t="shared" si="55"/>
        <v>1427.91</v>
      </c>
      <c r="N249" s="12">
        <f t="shared" si="55"/>
        <v>81.96</v>
      </c>
      <c r="O249" s="12">
        <f t="shared" si="55"/>
        <v>269.04</v>
      </c>
      <c r="P249" s="12">
        <f t="shared" si="55"/>
        <v>197.92</v>
      </c>
      <c r="Q249" s="12">
        <f t="shared" si="55"/>
        <v>41.85</v>
      </c>
      <c r="R249" s="107">
        <f t="shared" si="29"/>
        <v>15092.59</v>
      </c>
    </row>
    <row r="250" spans="1:18" ht="12.75">
      <c r="A250" s="100" t="s">
        <v>76</v>
      </c>
      <c r="B250" s="100"/>
      <c r="C250" s="100"/>
      <c r="D250" s="100"/>
      <c r="E250" s="12">
        <f aca="true" t="shared" si="56" ref="E250:R250">E45-E148</f>
        <v>30</v>
      </c>
      <c r="F250" s="12">
        <f t="shared" si="56"/>
        <v>463.71000000000004</v>
      </c>
      <c r="G250" s="12">
        <f t="shared" si="56"/>
        <v>2732.16</v>
      </c>
      <c r="H250" s="12">
        <f t="shared" si="56"/>
        <v>1043.37</v>
      </c>
      <c r="I250" s="12">
        <f t="shared" si="56"/>
        <v>1496.1000000000004</v>
      </c>
      <c r="J250" s="12">
        <f t="shared" si="56"/>
        <v>2301.6500000000005</v>
      </c>
      <c r="K250" s="12"/>
      <c r="L250" s="12">
        <f t="shared" si="56"/>
        <v>4847.979999999996</v>
      </c>
      <c r="M250" s="12">
        <f t="shared" si="56"/>
        <v>2301.790000000001</v>
      </c>
      <c r="N250" s="12">
        <f t="shared" si="56"/>
        <v>225.86</v>
      </c>
      <c r="O250" s="12">
        <f t="shared" si="56"/>
        <v>1018.32</v>
      </c>
      <c r="P250" s="12">
        <f t="shared" si="56"/>
        <v>280.87</v>
      </c>
      <c r="Q250" s="12">
        <f t="shared" si="56"/>
        <v>1.8699999999989814</v>
      </c>
      <c r="R250" s="12">
        <f t="shared" si="56"/>
        <v>16743.679999999993</v>
      </c>
    </row>
    <row r="251" spans="1:18" ht="12.75">
      <c r="A251" s="100" t="s">
        <v>77</v>
      </c>
      <c r="B251" s="149"/>
      <c r="C251" s="149"/>
      <c r="D251" s="149"/>
      <c r="E251" s="146">
        <f aca="true" t="shared" si="57" ref="E251:R251">E46-E149</f>
        <v>0</v>
      </c>
      <c r="F251" s="146">
        <f t="shared" si="57"/>
        <v>284.29</v>
      </c>
      <c r="G251" s="146">
        <f t="shared" si="57"/>
        <v>3416.14</v>
      </c>
      <c r="H251" s="146">
        <f t="shared" si="57"/>
        <v>1285.16</v>
      </c>
      <c r="I251" s="146">
        <f t="shared" si="57"/>
        <v>1504.35</v>
      </c>
      <c r="J251" s="146">
        <f t="shared" si="57"/>
        <v>1441.25</v>
      </c>
      <c r="K251" s="146"/>
      <c r="L251" s="146">
        <f t="shared" si="57"/>
        <v>2666.98</v>
      </c>
      <c r="M251" s="146">
        <f t="shared" si="57"/>
        <v>2038.0800000000002</v>
      </c>
      <c r="N251" s="146">
        <f t="shared" si="57"/>
        <v>120.68</v>
      </c>
      <c r="O251" s="146">
        <f t="shared" si="57"/>
        <v>645.42</v>
      </c>
      <c r="P251" s="146">
        <f t="shared" si="57"/>
        <v>65.76999999999998</v>
      </c>
      <c r="Q251" s="146">
        <f t="shared" si="57"/>
        <v>85.08499999999998</v>
      </c>
      <c r="R251" s="12">
        <f t="shared" si="57"/>
        <v>13553.204999999998</v>
      </c>
    </row>
    <row r="252" spans="1:20" ht="12.75">
      <c r="A252" s="149" t="s">
        <v>87</v>
      </c>
      <c r="B252" s="149"/>
      <c r="C252" s="149"/>
      <c r="D252" s="149"/>
      <c r="E252" s="146">
        <v>0</v>
      </c>
      <c r="F252" s="160">
        <v>289.93</v>
      </c>
      <c r="G252" s="160">
        <v>3325.08</v>
      </c>
      <c r="H252" s="160">
        <v>857.81</v>
      </c>
      <c r="I252" s="160">
        <v>1460.1800000000003</v>
      </c>
      <c r="J252" s="160">
        <v>2982.1768999999977</v>
      </c>
      <c r="K252" s="160"/>
      <c r="L252" s="160">
        <v>6366.8690000000415</v>
      </c>
      <c r="M252" s="160">
        <v>5385.870200000023</v>
      </c>
      <c r="N252" s="160">
        <v>256.1</v>
      </c>
      <c r="O252" s="160">
        <v>864.0300000000002</v>
      </c>
      <c r="P252" s="160">
        <v>338.07</v>
      </c>
      <c r="Q252" s="160">
        <v>1.04</v>
      </c>
      <c r="R252" s="146">
        <f>SUM(E252:Q252)</f>
        <v>22127.156100000062</v>
      </c>
      <c r="T252" s="5"/>
    </row>
    <row r="253" spans="1:20" ht="12.75">
      <c r="A253" s="149" t="s">
        <v>89</v>
      </c>
      <c r="B253" s="149"/>
      <c r="C253" s="149"/>
      <c r="D253" s="149"/>
      <c r="E253" s="146">
        <f>E48-E151</f>
        <v>0</v>
      </c>
      <c r="F253" s="146">
        <f aca="true" t="shared" si="58" ref="F253:R253">F48-F151</f>
        <v>147.9</v>
      </c>
      <c r="G253" s="146">
        <f t="shared" si="58"/>
        <v>2348.0299999999997</v>
      </c>
      <c r="H253" s="146">
        <f t="shared" si="58"/>
        <v>1075.5</v>
      </c>
      <c r="I253" s="146">
        <f t="shared" si="58"/>
        <v>2783.7800000000007</v>
      </c>
      <c r="J253" s="146">
        <f t="shared" si="58"/>
        <v>2412.0152000000016</v>
      </c>
      <c r="K253" s="146"/>
      <c r="L253" s="146">
        <f t="shared" si="58"/>
        <v>11282.3992</v>
      </c>
      <c r="M253" s="146">
        <f t="shared" si="58"/>
        <v>12988.440000000002</v>
      </c>
      <c r="N253" s="146">
        <f t="shared" si="58"/>
        <v>793.0922</v>
      </c>
      <c r="O253" s="146">
        <f t="shared" si="58"/>
        <v>2433.355</v>
      </c>
      <c r="P253" s="146">
        <f t="shared" si="58"/>
        <v>232.6609</v>
      </c>
      <c r="Q253" s="146">
        <f t="shared" si="58"/>
        <v>4.093</v>
      </c>
      <c r="R253" s="146">
        <f t="shared" si="58"/>
        <v>36501.265499999994</v>
      </c>
      <c r="T253" s="5"/>
    </row>
    <row r="254" spans="1:20" ht="12.75">
      <c r="A254" s="149" t="s">
        <v>91</v>
      </c>
      <c r="B254" s="149"/>
      <c r="C254" s="149"/>
      <c r="D254" s="149"/>
      <c r="E254" s="146">
        <v>103.6</v>
      </c>
      <c r="F254" s="146">
        <v>188.9813</v>
      </c>
      <c r="G254" s="146">
        <v>2117.705</v>
      </c>
      <c r="H254" s="146">
        <v>1263.68</v>
      </c>
      <c r="I254" s="146">
        <v>1081.94</v>
      </c>
      <c r="J254" s="146">
        <v>1943.9657</v>
      </c>
      <c r="K254" s="146"/>
      <c r="L254" s="146">
        <v>6502.8651</v>
      </c>
      <c r="M254" s="146">
        <v>6027.7378</v>
      </c>
      <c r="N254" s="146">
        <v>845.5788</v>
      </c>
      <c r="O254" s="146">
        <v>1056.3152</v>
      </c>
      <c r="P254" s="146">
        <v>552.568</v>
      </c>
      <c r="Q254" s="146">
        <v>139.97</v>
      </c>
      <c r="R254" s="146">
        <f>SUM(E254:Q254)</f>
        <v>21824.9069</v>
      </c>
      <c r="T254" s="5"/>
    </row>
    <row r="255" spans="1:20" ht="12.75">
      <c r="A255" s="149" t="s">
        <v>93</v>
      </c>
      <c r="B255" s="244">
        <v>0.5</v>
      </c>
      <c r="C255" s="244">
        <v>0</v>
      </c>
      <c r="D255" s="244">
        <v>0</v>
      </c>
      <c r="E255" s="146">
        <v>42.2355</v>
      </c>
      <c r="F255" s="146">
        <v>539.8299999999997</v>
      </c>
      <c r="G255" s="146">
        <v>5743.840000000016</v>
      </c>
      <c r="H255" s="146">
        <v>2560.5900000000042</v>
      </c>
      <c r="I255" s="146">
        <v>2317.934000000001</v>
      </c>
      <c r="J255" s="146">
        <v>3799.3741999999997</v>
      </c>
      <c r="K255" s="146"/>
      <c r="L255" s="146">
        <v>5518.5204000000185</v>
      </c>
      <c r="M255" s="146">
        <v>2705.4214000000006</v>
      </c>
      <c r="N255" s="146">
        <v>94.50100000000002</v>
      </c>
      <c r="O255" s="146">
        <v>127.30000000000005</v>
      </c>
      <c r="P255" s="146">
        <v>7.538499999999999</v>
      </c>
      <c r="Q255" s="146">
        <v>61.9942</v>
      </c>
      <c r="R255" s="146">
        <f>SUM(B255:Q255)</f>
        <v>23519.579200000037</v>
      </c>
      <c r="T255" s="5"/>
    </row>
    <row r="256" spans="1:20" ht="12.75">
      <c r="A256" s="149" t="s">
        <v>99</v>
      </c>
      <c r="B256" s="328">
        <v>3.33</v>
      </c>
      <c r="C256" s="328">
        <v>1</v>
      </c>
      <c r="D256" s="328">
        <v>0</v>
      </c>
      <c r="E256" s="146">
        <v>61.704</v>
      </c>
      <c r="F256" s="146">
        <v>653.43</v>
      </c>
      <c r="G256" s="146">
        <v>4132.97</v>
      </c>
      <c r="H256" s="146">
        <v>4632.68</v>
      </c>
      <c r="I256" s="146">
        <v>1701.24</v>
      </c>
      <c r="J256" s="146">
        <v>2403.8199</v>
      </c>
      <c r="K256" s="146"/>
      <c r="L256" s="146">
        <v>5114.5546</v>
      </c>
      <c r="M256" s="146">
        <v>5779.9168</v>
      </c>
      <c r="N256" s="146">
        <v>163.9465</v>
      </c>
      <c r="O256" s="146">
        <v>303.7919</v>
      </c>
      <c r="P256" s="146">
        <v>55.08</v>
      </c>
      <c r="Q256" s="146">
        <v>101.479</v>
      </c>
      <c r="R256" s="146">
        <f>SUM(B256:Q256)</f>
        <v>25108.9427</v>
      </c>
      <c r="T256" s="5"/>
    </row>
    <row r="257" spans="1:20" ht="12.75">
      <c r="A257" s="101" t="s">
        <v>115</v>
      </c>
      <c r="B257" s="291">
        <f>B52-B155</f>
        <v>24.76</v>
      </c>
      <c r="C257" s="291">
        <f aca="true" t="shared" si="59" ref="C257:R257">C52-C155</f>
        <v>1.038</v>
      </c>
      <c r="D257" s="291">
        <f t="shared" si="59"/>
        <v>0</v>
      </c>
      <c r="E257" s="291">
        <f t="shared" si="59"/>
        <v>52.71</v>
      </c>
      <c r="F257" s="291">
        <f t="shared" si="59"/>
        <v>275.29</v>
      </c>
      <c r="G257" s="291">
        <f t="shared" si="59"/>
        <v>1768.2400000000125</v>
      </c>
      <c r="H257" s="291">
        <f t="shared" si="59"/>
        <v>1544.511000000003</v>
      </c>
      <c r="I257" s="291">
        <f t="shared" si="59"/>
        <v>1705.1635000000047</v>
      </c>
      <c r="J257" s="291">
        <f t="shared" si="59"/>
        <v>3377.8230000000135</v>
      </c>
      <c r="K257" s="291">
        <f t="shared" si="59"/>
        <v>2199.190799999999</v>
      </c>
      <c r="L257" s="291">
        <f t="shared" si="59"/>
        <v>4687.935900000127</v>
      </c>
      <c r="M257" s="291">
        <f t="shared" si="59"/>
        <v>9732.7664999999</v>
      </c>
      <c r="N257" s="291">
        <f t="shared" si="59"/>
        <v>548.9700000000001</v>
      </c>
      <c r="O257" s="291">
        <f t="shared" si="59"/>
        <v>702.9145999999996</v>
      </c>
      <c r="P257" s="291">
        <f t="shared" si="59"/>
        <v>73.56000000000313</v>
      </c>
      <c r="Q257" s="291">
        <f t="shared" si="59"/>
        <v>55.449999999999996</v>
      </c>
      <c r="R257" s="108">
        <f>R52-R155</f>
        <v>26750.323300000047</v>
      </c>
      <c r="T257" s="5"/>
    </row>
    <row r="258" spans="1:18" ht="30.75" customHeight="1">
      <c r="A258" s="186" t="s">
        <v>111</v>
      </c>
      <c r="B258" s="125">
        <f>SUM(B223:B257)</f>
        <v>28.590000000000003</v>
      </c>
      <c r="C258" s="125">
        <f aca="true" t="shared" si="60" ref="C258:R258">SUM(C223:C257)</f>
        <v>2.0380000000000003</v>
      </c>
      <c r="D258" s="125">
        <f t="shared" si="60"/>
        <v>0</v>
      </c>
      <c r="E258" s="125">
        <f t="shared" si="60"/>
        <v>970.8095000000001</v>
      </c>
      <c r="F258" s="125">
        <f>SUM(F223:F257)</f>
        <v>10182.6513</v>
      </c>
      <c r="G258" s="125">
        <f>SUM(G223:G257)</f>
        <v>95914.76500000001</v>
      </c>
      <c r="H258" s="125">
        <f t="shared" si="60"/>
        <v>54488.58100000001</v>
      </c>
      <c r="I258" s="125">
        <f>SUM(I223:I257)</f>
        <v>61135.89749999999</v>
      </c>
      <c r="J258" s="125">
        <f t="shared" si="60"/>
        <v>74162.27490000002</v>
      </c>
      <c r="K258" s="125">
        <f t="shared" si="60"/>
        <v>2199.190799999999</v>
      </c>
      <c r="L258" s="125">
        <f t="shared" si="60"/>
        <v>168393.49420000016</v>
      </c>
      <c r="M258" s="125">
        <f>SUM(M223:M257)</f>
        <v>129219.59269999995</v>
      </c>
      <c r="N258" s="125">
        <f t="shared" si="60"/>
        <v>16800.6985</v>
      </c>
      <c r="O258" s="125">
        <f t="shared" si="60"/>
        <v>35636.13669999999</v>
      </c>
      <c r="P258" s="125">
        <f t="shared" si="60"/>
        <v>15839.027400000003</v>
      </c>
      <c r="Q258" s="125">
        <f t="shared" si="60"/>
        <v>4699.481199999998</v>
      </c>
      <c r="R258" s="125">
        <f>SUM(R223:R257)</f>
        <v>669673.2287000001</v>
      </c>
    </row>
    <row r="259" spans="1:18" ht="29.25" customHeight="1">
      <c r="A259" s="187" t="s">
        <v>112</v>
      </c>
      <c r="B259" s="129">
        <f>AVERAGE(B223:B257)</f>
        <v>9.530000000000001</v>
      </c>
      <c r="C259" s="129">
        <f aca="true" t="shared" si="61" ref="C259:R259">AVERAGE(C223:C257)</f>
        <v>0.6793333333333335</v>
      </c>
      <c r="D259" s="129">
        <f t="shared" si="61"/>
        <v>0</v>
      </c>
      <c r="E259" s="129">
        <f t="shared" si="61"/>
        <v>27.737414285714287</v>
      </c>
      <c r="F259" s="129">
        <f>AVERAGE(F223:F257)</f>
        <v>290.93289428571427</v>
      </c>
      <c r="G259" s="129">
        <f t="shared" si="61"/>
        <v>2740.4218571428573</v>
      </c>
      <c r="H259" s="129">
        <f t="shared" si="61"/>
        <v>1556.8166000000003</v>
      </c>
      <c r="I259" s="129">
        <f>AVERAGE(I223:I257)</f>
        <v>1746.7399285714284</v>
      </c>
      <c r="J259" s="129">
        <f t="shared" si="61"/>
        <v>2118.9221400000006</v>
      </c>
      <c r="K259" s="129">
        <f t="shared" si="61"/>
        <v>2199.190799999999</v>
      </c>
      <c r="L259" s="129">
        <f t="shared" si="61"/>
        <v>4811.242691428576</v>
      </c>
      <c r="M259" s="129">
        <f>AVERAGE(M223:M257)</f>
        <v>3691.9883628571415</v>
      </c>
      <c r="N259" s="129">
        <f t="shared" si="61"/>
        <v>480.0199571428571</v>
      </c>
      <c r="O259" s="129">
        <f t="shared" si="61"/>
        <v>1018.1753342857139</v>
      </c>
      <c r="P259" s="129">
        <f t="shared" si="61"/>
        <v>452.5436400000001</v>
      </c>
      <c r="Q259" s="129">
        <f t="shared" si="61"/>
        <v>134.2708914285714</v>
      </c>
      <c r="R259" s="129">
        <f>AVERAGE(R223:R257)</f>
        <v>19133.52082</v>
      </c>
    </row>
    <row r="260" spans="1:22" ht="15">
      <c r="A260" s="58" t="s">
        <v>44</v>
      </c>
      <c r="B260" s="127">
        <f>(B258/$R$258)*100</f>
        <v>0.004269246368934324</v>
      </c>
      <c r="C260" s="127">
        <f aca="true" t="shared" si="62" ref="B260:K260">(C258/$R$258)*100</f>
        <v>0.00030432753060119456</v>
      </c>
      <c r="D260" s="127">
        <f t="shared" si="62"/>
        <v>0</v>
      </c>
      <c r="E260" s="127">
        <f t="shared" si="62"/>
        <v>0.14496764367967632</v>
      </c>
      <c r="F260" s="127">
        <f t="shared" si="62"/>
        <v>1.5205402969097364</v>
      </c>
      <c r="G260" s="127">
        <f>(G258/$R$258)*100</f>
        <v>14.32262197283802</v>
      </c>
      <c r="H260" s="127">
        <f t="shared" si="62"/>
        <v>8.136592395335215</v>
      </c>
      <c r="I260" s="127">
        <f t="shared" si="62"/>
        <v>9.129213305820775</v>
      </c>
      <c r="J260" s="127">
        <f>(J258/$R$258)*100</f>
        <v>11.07439744066926</v>
      </c>
      <c r="K260" s="127">
        <f>(K258/$R$258)*100</f>
        <v>0.3283975983733391</v>
      </c>
      <c r="L260" s="127">
        <f>(L258/$R$258)*100</f>
        <v>25.1456213244321</v>
      </c>
      <c r="M260" s="127">
        <f aca="true" t="shared" si="63" ref="L260:Q260">(M258/$R$258)*100</f>
        <v>19.295917346262573</v>
      </c>
      <c r="N260" s="127">
        <f t="shared" si="63"/>
        <v>2.5087905234937153</v>
      </c>
      <c r="O260" s="127">
        <f t="shared" si="63"/>
        <v>5.321421728202942</v>
      </c>
      <c r="P260" s="127">
        <f t="shared" si="63"/>
        <v>2.365187485655868</v>
      </c>
      <c r="Q260" s="127">
        <f t="shared" si="63"/>
        <v>0.7017573644272511</v>
      </c>
      <c r="R260" s="250">
        <f>SUM(E260:Q260)</f>
        <v>99.99542642610045</v>
      </c>
      <c r="V260" s="52"/>
    </row>
    <row r="261" spans="5:18" ht="12.7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20" ht="42.75" customHeight="1">
      <c r="A262" s="186" t="s">
        <v>120</v>
      </c>
      <c r="B262" s="126">
        <f>AVERAGE(B252:B256)</f>
        <v>1.915</v>
      </c>
      <c r="C262" s="126">
        <f aca="true" t="shared" si="64" ref="C262:R262">AVERAGE(C252:C256)</f>
        <v>0.5</v>
      </c>
      <c r="D262" s="126">
        <f t="shared" si="64"/>
        <v>0</v>
      </c>
      <c r="E262" s="126">
        <f t="shared" si="64"/>
        <v>41.5079</v>
      </c>
      <c r="F262" s="126">
        <f t="shared" si="64"/>
        <v>364.0142599999999</v>
      </c>
      <c r="G262" s="126">
        <f t="shared" si="64"/>
        <v>3533.525000000003</v>
      </c>
      <c r="H262" s="126">
        <f t="shared" si="64"/>
        <v>2078.0520000000006</v>
      </c>
      <c r="I262" s="126">
        <f>AVERAGE(I252:I256)</f>
        <v>1869.0148000000004</v>
      </c>
      <c r="J262" s="126">
        <f t="shared" si="64"/>
        <v>2708.27038</v>
      </c>
      <c r="K262" s="126">
        <v>0</v>
      </c>
      <c r="L262" s="126">
        <f t="shared" si="64"/>
        <v>6957.041660000013</v>
      </c>
      <c r="M262" s="126">
        <f t="shared" si="64"/>
        <v>6577.477240000005</v>
      </c>
      <c r="N262" s="126">
        <f t="shared" si="64"/>
        <v>430.64369999999997</v>
      </c>
      <c r="O262" s="126">
        <f t="shared" si="64"/>
        <v>956.9584200000002</v>
      </c>
      <c r="P262" s="126">
        <f t="shared" si="64"/>
        <v>237.18347999999997</v>
      </c>
      <c r="Q262" s="126">
        <f t="shared" si="64"/>
        <v>61.71524000000001</v>
      </c>
      <c r="R262" s="126">
        <f t="shared" si="64"/>
        <v>25816.37008000002</v>
      </c>
      <c r="T262" s="8"/>
    </row>
    <row r="263" spans="1:20" ht="40.5" customHeight="1">
      <c r="A263" s="187" t="s">
        <v>116</v>
      </c>
      <c r="B263" s="122">
        <f>AVERAGE(B247:B256)</f>
        <v>1.915</v>
      </c>
      <c r="C263" s="122">
        <f aca="true" t="shared" si="65" ref="C263:R263">AVERAGE(C247:C256)</f>
        <v>0.5</v>
      </c>
      <c r="D263" s="122">
        <f t="shared" si="65"/>
        <v>0</v>
      </c>
      <c r="E263" s="122">
        <f t="shared" si="65"/>
        <v>23.75395</v>
      </c>
      <c r="F263" s="122">
        <f t="shared" si="65"/>
        <v>351.2951299999999</v>
      </c>
      <c r="G263" s="122">
        <f t="shared" si="65"/>
        <v>3281.3415000000014</v>
      </c>
      <c r="H263" s="122">
        <f t="shared" si="65"/>
        <v>1687.9100000000005</v>
      </c>
      <c r="I263" s="122">
        <f>AVERAGE(I247:I256)</f>
        <v>1762.5254000000004</v>
      </c>
      <c r="J263" s="122">
        <f t="shared" si="65"/>
        <v>2378.1061899999995</v>
      </c>
      <c r="K263" s="122">
        <v>0</v>
      </c>
      <c r="L263" s="122">
        <f t="shared" si="65"/>
        <v>5549.851830000006</v>
      </c>
      <c r="M263" s="122">
        <f t="shared" si="65"/>
        <v>4292.568620000003</v>
      </c>
      <c r="N263" s="122">
        <f t="shared" si="65"/>
        <v>317.38385</v>
      </c>
      <c r="O263" s="122">
        <f t="shared" si="65"/>
        <v>831.0222100000001</v>
      </c>
      <c r="P263" s="122">
        <f t="shared" si="65"/>
        <v>216.64474</v>
      </c>
      <c r="Q263" s="122">
        <f t="shared" si="65"/>
        <v>53.156119999999895</v>
      </c>
      <c r="R263" s="122">
        <f t="shared" si="65"/>
        <v>20746.042540000013</v>
      </c>
      <c r="T263" s="8"/>
    </row>
    <row r="264" spans="1:18" ht="15">
      <c r="A264" s="248" t="s">
        <v>44</v>
      </c>
      <c r="B264" s="249">
        <f>(B262/$R$262)*100</f>
        <v>0.007417774048271618</v>
      </c>
      <c r="C264" s="249">
        <f>(C262/$R$262)*100</f>
        <v>0.0019367556261805788</v>
      </c>
      <c r="D264" s="249">
        <f>(D262/$R$262)*100</f>
        <v>0</v>
      </c>
      <c r="E264" s="249">
        <f>(E262/$R$262)*100</f>
        <v>0.1607813177118817</v>
      </c>
      <c r="F264" s="249">
        <f>(F262/$R$262)*100</f>
        <v>1.4100133321299197</v>
      </c>
      <c r="G264" s="249">
        <f aca="true" t="shared" si="66" ref="G264:R264">(G262/$R$262)*100</f>
        <v>13.687148847999472</v>
      </c>
      <c r="H264" s="249">
        <f t="shared" si="66"/>
        <v>8.049357804991612</v>
      </c>
      <c r="I264" s="249">
        <f>(I262/$R$262)*100</f>
        <v>7.239649858629541</v>
      </c>
      <c r="J264" s="249">
        <f t="shared" si="66"/>
        <v>10.490515791366429</v>
      </c>
      <c r="K264" s="249">
        <f t="shared" si="66"/>
        <v>0</v>
      </c>
      <c r="L264" s="249">
        <f>(L262/$R$262)*100</f>
        <v>26.9481791531554</v>
      </c>
      <c r="M264" s="249">
        <f>(M262/$R$262)*100</f>
        <v>25.47793210128943</v>
      </c>
      <c r="N264" s="249">
        <f t="shared" si="66"/>
        <v>1.6681032177084425</v>
      </c>
      <c r="O264" s="249">
        <f t="shared" si="66"/>
        <v>3.706789207911756</v>
      </c>
      <c r="P264" s="249">
        <f t="shared" si="66"/>
        <v>0.9187328786541776</v>
      </c>
      <c r="Q264" s="249">
        <f t="shared" si="66"/>
        <v>0.23905467658216945</v>
      </c>
      <c r="R264" s="249">
        <f>(R262/$R$262)*100</f>
        <v>100</v>
      </c>
    </row>
    <row r="265" spans="1:4" ht="12.75">
      <c r="A265" s="3" t="s">
        <v>124</v>
      </c>
      <c r="B265" s="3"/>
      <c r="C265" s="3"/>
      <c r="D265" s="3"/>
    </row>
    <row r="267" spans="5:18" ht="12.7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9" spans="1:4" ht="12.75">
      <c r="A269" s="49" t="s">
        <v>45</v>
      </c>
      <c r="B269" s="49"/>
      <c r="C269" s="49"/>
      <c r="D269" s="49"/>
    </row>
    <row r="270" spans="1:4" ht="12.75">
      <c r="A270" s="49" t="s">
        <v>90</v>
      </c>
      <c r="B270" s="49"/>
      <c r="C270" s="49"/>
      <c r="D270" s="49"/>
    </row>
    <row r="271" spans="1:4" ht="12.75">
      <c r="A271" s="190" t="s">
        <v>104</v>
      </c>
      <c r="B271" s="190"/>
      <c r="C271" s="190"/>
      <c r="D271" s="190"/>
    </row>
    <row r="292" spans="5:17" ht="15">
      <c r="E292" s="307" t="s">
        <v>82</v>
      </c>
      <c r="F292" s="308"/>
      <c r="G292" s="308"/>
      <c r="H292" s="308"/>
      <c r="I292" s="309"/>
      <c r="J292" s="26"/>
      <c r="K292" s="26"/>
      <c r="M292" s="307" t="s">
        <v>82</v>
      </c>
      <c r="N292" s="308"/>
      <c r="O292" s="308"/>
      <c r="P292" s="308"/>
      <c r="Q292" s="309"/>
    </row>
    <row r="293" spans="5:17" ht="30">
      <c r="E293" s="102" t="s">
        <v>68</v>
      </c>
      <c r="F293" s="87" t="s">
        <v>117</v>
      </c>
      <c r="G293" s="87" t="s">
        <v>109</v>
      </c>
      <c r="H293" s="103" t="s">
        <v>70</v>
      </c>
      <c r="I293" s="104" t="s">
        <v>71</v>
      </c>
      <c r="J293" s="50"/>
      <c r="K293" s="50"/>
      <c r="M293" s="102" t="s">
        <v>68</v>
      </c>
      <c r="N293" s="103" t="s">
        <v>118</v>
      </c>
      <c r="O293" s="103" t="s">
        <v>109</v>
      </c>
      <c r="P293" s="103" t="s">
        <v>70</v>
      </c>
      <c r="Q293" s="104" t="s">
        <v>71</v>
      </c>
    </row>
    <row r="294" spans="5:17" ht="12.75">
      <c r="E294" s="225" t="s">
        <v>94</v>
      </c>
      <c r="F294" s="295">
        <f>+B262</f>
        <v>1.915</v>
      </c>
      <c r="G294" s="255">
        <f>+B257</f>
        <v>24.76</v>
      </c>
      <c r="H294" s="229">
        <f>+G294-F294</f>
        <v>22.845000000000002</v>
      </c>
      <c r="I294" s="89">
        <v>-100</v>
      </c>
      <c r="J294" s="50"/>
      <c r="K294" s="50"/>
      <c r="M294" s="225" t="s">
        <v>94</v>
      </c>
      <c r="N294" s="297">
        <f>+B263</f>
        <v>1.915</v>
      </c>
      <c r="O294" s="255">
        <f>+G294</f>
        <v>24.76</v>
      </c>
      <c r="P294" s="229">
        <f>+O294-N294</f>
        <v>22.845000000000002</v>
      </c>
      <c r="Q294" s="191">
        <f>IF(O294&gt;0,(O294-N294)*100/N294,0)</f>
        <v>1192.950391644909</v>
      </c>
    </row>
    <row r="295" spans="5:17" ht="12.75">
      <c r="E295" s="227" t="s">
        <v>95</v>
      </c>
      <c r="F295" s="262">
        <f>+C262</f>
        <v>0.5</v>
      </c>
      <c r="G295" s="107">
        <f>+C257</f>
        <v>1.038</v>
      </c>
      <c r="H295" s="230">
        <f>+G295-F295</f>
        <v>0.538</v>
      </c>
      <c r="I295" s="90">
        <v>-100</v>
      </c>
      <c r="J295" s="50"/>
      <c r="K295" s="50"/>
      <c r="M295" s="227" t="s">
        <v>95</v>
      </c>
      <c r="N295" s="261">
        <f>+C263</f>
        <v>0.5</v>
      </c>
      <c r="O295" s="107">
        <f>+G295</f>
        <v>1.038</v>
      </c>
      <c r="P295" s="230">
        <f>+O295-N295</f>
        <v>0.538</v>
      </c>
      <c r="Q295" s="219">
        <f>IF(O295&gt;0,(O295-N295)*100/N295,0)</f>
        <v>107.60000000000001</v>
      </c>
    </row>
    <row r="296" spans="5:17" ht="12.75">
      <c r="E296" s="227" t="s">
        <v>96</v>
      </c>
      <c r="F296" s="262">
        <f>+D262</f>
        <v>0</v>
      </c>
      <c r="G296" s="107">
        <f>+D257</f>
        <v>0</v>
      </c>
      <c r="H296" s="230">
        <f>+G296-F296</f>
        <v>0</v>
      </c>
      <c r="I296" s="90">
        <v>-100</v>
      </c>
      <c r="J296" s="50"/>
      <c r="K296" s="50"/>
      <c r="M296" s="227" t="s">
        <v>96</v>
      </c>
      <c r="N296" s="261">
        <f>+D263</f>
        <v>0</v>
      </c>
      <c r="O296" s="107">
        <f>+G296</f>
        <v>0</v>
      </c>
      <c r="P296" s="230">
        <f>+O296-N296</f>
        <v>0</v>
      </c>
      <c r="Q296" s="207">
        <f>IF(O296&gt;0,(O296-N296)*100/N296,0)</f>
        <v>0</v>
      </c>
    </row>
    <row r="297" spans="5:17" ht="12.75">
      <c r="E297" s="208" t="s">
        <v>2</v>
      </c>
      <c r="F297" s="262">
        <f>+E262</f>
        <v>41.5079</v>
      </c>
      <c r="G297" s="262">
        <f>+E257</f>
        <v>52.71</v>
      </c>
      <c r="H297" s="232">
        <f aca="true" t="shared" si="67" ref="H297:H310">+G297-F297</f>
        <v>11.202100000000002</v>
      </c>
      <c r="I297" s="219">
        <f aca="true" t="shared" si="68" ref="I297:I309">IF(G297&gt;0,(G297-F297)*100/F297,0)</f>
        <v>26.987874597365803</v>
      </c>
      <c r="J297" s="47"/>
      <c r="K297" s="47"/>
      <c r="M297" s="208" t="s">
        <v>2</v>
      </c>
      <c r="N297" s="261">
        <f>+E263</f>
        <v>23.75395</v>
      </c>
      <c r="O297" s="262">
        <f>+G297</f>
        <v>52.71</v>
      </c>
      <c r="P297" s="221">
        <f>+O297-N297</f>
        <v>28.95605</v>
      </c>
      <c r="Q297" s="219">
        <f aca="true" t="shared" si="69" ref="Q297:Q309">IF(O297&gt;0,(O297-N297)*100/N297,0)</f>
        <v>121.89993664211637</v>
      </c>
    </row>
    <row r="298" spans="5:17" ht="12.75">
      <c r="E298" s="110" t="s">
        <v>3</v>
      </c>
      <c r="F298" s="121">
        <f>+F262</f>
        <v>364.0142599999999</v>
      </c>
      <c r="G298" s="121">
        <f>+F257</f>
        <v>275.29</v>
      </c>
      <c r="H298" s="232">
        <f t="shared" si="67"/>
        <v>-88.7242599999999</v>
      </c>
      <c r="I298" s="90">
        <f t="shared" si="68"/>
        <v>-24.373841837954348</v>
      </c>
      <c r="J298" s="47"/>
      <c r="K298" s="47"/>
      <c r="M298" s="110" t="s">
        <v>3</v>
      </c>
      <c r="N298" s="259">
        <f>+F263</f>
        <v>351.2951299999999</v>
      </c>
      <c r="O298" s="121">
        <f>+G298</f>
        <v>275.29</v>
      </c>
      <c r="P298" s="16">
        <f aca="true" t="shared" si="70" ref="P298:P309">+O298-N298</f>
        <v>-76.0051299999999</v>
      </c>
      <c r="Q298" s="90">
        <f t="shared" si="69"/>
        <v>-21.63569133451976</v>
      </c>
    </row>
    <row r="299" spans="5:17" ht="12.75">
      <c r="E299" s="110" t="s">
        <v>4</v>
      </c>
      <c r="F299" s="121">
        <f>+G262</f>
        <v>3533.525000000003</v>
      </c>
      <c r="G299" s="121">
        <f>+G257</f>
        <v>1768.2400000000125</v>
      </c>
      <c r="H299" s="232">
        <f t="shared" si="67"/>
        <v>-1765.2849999999903</v>
      </c>
      <c r="I299" s="90">
        <f t="shared" si="68"/>
        <v>-49.9581862304636</v>
      </c>
      <c r="J299" s="48"/>
      <c r="K299" s="48"/>
      <c r="M299" s="110" t="s">
        <v>4</v>
      </c>
      <c r="N299" s="259">
        <f>+G263</f>
        <v>3281.3415000000014</v>
      </c>
      <c r="O299" s="121">
        <f>+G299</f>
        <v>1768.2400000000125</v>
      </c>
      <c r="P299" s="16">
        <f t="shared" si="70"/>
        <v>-1513.1014999999888</v>
      </c>
      <c r="Q299" s="90">
        <f t="shared" si="69"/>
        <v>-46.11228364984225</v>
      </c>
    </row>
    <row r="300" spans="5:17" ht="12.75">
      <c r="E300" s="111" t="s">
        <v>5</v>
      </c>
      <c r="F300" s="121">
        <f>+H262</f>
        <v>2078.0520000000006</v>
      </c>
      <c r="G300" s="121">
        <f>+H257</f>
        <v>1544.511000000003</v>
      </c>
      <c r="H300" s="232">
        <f t="shared" si="67"/>
        <v>-533.5409999999977</v>
      </c>
      <c r="I300" s="90">
        <f t="shared" si="68"/>
        <v>-25.675055292167738</v>
      </c>
      <c r="J300" s="48"/>
      <c r="K300" s="48"/>
      <c r="M300" s="111" t="s">
        <v>5</v>
      </c>
      <c r="N300" s="259">
        <f>+H263</f>
        <v>1687.9100000000005</v>
      </c>
      <c r="O300" s="121">
        <f>+G300</f>
        <v>1544.511000000003</v>
      </c>
      <c r="P300" s="16">
        <f t="shared" si="70"/>
        <v>-143.3989999999976</v>
      </c>
      <c r="Q300" s="90">
        <f t="shared" si="69"/>
        <v>-8.495654389155677</v>
      </c>
    </row>
    <row r="301" spans="5:17" ht="12.75">
      <c r="E301" s="110" t="s">
        <v>6</v>
      </c>
      <c r="F301" s="121">
        <f>+I262</f>
        <v>1869.0148000000004</v>
      </c>
      <c r="G301" s="121">
        <f>+I257</f>
        <v>1705.1635000000047</v>
      </c>
      <c r="H301" s="232">
        <f t="shared" si="67"/>
        <v>-163.85129999999572</v>
      </c>
      <c r="I301" s="90">
        <f t="shared" si="68"/>
        <v>-8.766720306334422</v>
      </c>
      <c r="J301" s="47"/>
      <c r="K301" s="47"/>
      <c r="M301" s="110" t="s">
        <v>6</v>
      </c>
      <c r="N301" s="259">
        <f>+I263</f>
        <v>1762.5254000000004</v>
      </c>
      <c r="O301" s="121">
        <f>+G301</f>
        <v>1705.1635000000047</v>
      </c>
      <c r="P301" s="16">
        <f t="shared" si="70"/>
        <v>-57.361899999995785</v>
      </c>
      <c r="Q301" s="90">
        <f t="shared" si="69"/>
        <v>-3.2545289843763823</v>
      </c>
    </row>
    <row r="302" spans="5:17" ht="12.75">
      <c r="E302" s="110" t="s">
        <v>7</v>
      </c>
      <c r="F302" s="121">
        <f>+J262</f>
        <v>2708.27038</v>
      </c>
      <c r="G302" s="121">
        <f>+J257</f>
        <v>3377.8230000000135</v>
      </c>
      <c r="H302" s="232">
        <f t="shared" si="67"/>
        <v>669.5526200000136</v>
      </c>
      <c r="I302" s="91">
        <f t="shared" si="68"/>
        <v>24.722517550113057</v>
      </c>
      <c r="J302" s="47"/>
      <c r="K302" s="47"/>
      <c r="M302" s="110" t="s">
        <v>7</v>
      </c>
      <c r="N302" s="259">
        <f>+J263</f>
        <v>2378.1061899999995</v>
      </c>
      <c r="O302" s="121">
        <f>+G302</f>
        <v>3377.8230000000135</v>
      </c>
      <c r="P302" s="16">
        <f t="shared" si="70"/>
        <v>999.716810000014</v>
      </c>
      <c r="Q302" s="91">
        <f t="shared" si="69"/>
        <v>42.03835868237718</v>
      </c>
    </row>
    <row r="303" spans="5:17" ht="12.75">
      <c r="E303" s="110" t="s">
        <v>108</v>
      </c>
      <c r="F303" s="121">
        <f>+K262</f>
        <v>0</v>
      </c>
      <c r="G303" s="121">
        <f>+K257</f>
        <v>2199.190799999999</v>
      </c>
      <c r="H303" s="232">
        <f t="shared" si="67"/>
        <v>2199.190799999999</v>
      </c>
      <c r="I303" s="90">
        <v>0</v>
      </c>
      <c r="J303" s="47"/>
      <c r="K303" s="47"/>
      <c r="M303" s="110" t="s">
        <v>108</v>
      </c>
      <c r="N303" s="259">
        <f>+K263</f>
        <v>0</v>
      </c>
      <c r="O303" s="121">
        <f>+G303</f>
        <v>2199.190799999999</v>
      </c>
      <c r="P303" s="16">
        <f t="shared" si="70"/>
        <v>2199.190799999999</v>
      </c>
      <c r="Q303" s="90">
        <v>0</v>
      </c>
    </row>
    <row r="304" spans="5:17" ht="12.75">
      <c r="E304" s="110" t="s">
        <v>8</v>
      </c>
      <c r="F304" s="121">
        <f>+L262</f>
        <v>6957.041660000013</v>
      </c>
      <c r="G304" s="121">
        <f>+L257</f>
        <v>4687.935900000127</v>
      </c>
      <c r="H304" s="232">
        <f t="shared" si="67"/>
        <v>-2269.105759999886</v>
      </c>
      <c r="I304" s="90">
        <f t="shared" si="68"/>
        <v>-32.61595762817211</v>
      </c>
      <c r="J304" s="47"/>
      <c r="K304" s="47"/>
      <c r="M304" s="110" t="s">
        <v>8</v>
      </c>
      <c r="N304" s="259">
        <f>+L263</f>
        <v>5549.851830000006</v>
      </c>
      <c r="O304" s="121">
        <f aca="true" t="shared" si="71" ref="O304:O309">+G304</f>
        <v>4687.935900000127</v>
      </c>
      <c r="P304" s="16">
        <f t="shared" si="70"/>
        <v>-861.9159299998792</v>
      </c>
      <c r="Q304" s="90">
        <f t="shared" si="69"/>
        <v>-15.530431377298198</v>
      </c>
    </row>
    <row r="305" spans="5:17" ht="12.75">
      <c r="E305" s="110" t="s">
        <v>9</v>
      </c>
      <c r="F305" s="121">
        <f>+M262</f>
        <v>6577.477240000005</v>
      </c>
      <c r="G305" s="121">
        <f>+M257</f>
        <v>9732.7664999999</v>
      </c>
      <c r="H305" s="232">
        <f t="shared" si="67"/>
        <v>3155.289259999895</v>
      </c>
      <c r="I305" s="91">
        <f t="shared" si="68"/>
        <v>47.97111635463284</v>
      </c>
      <c r="J305" s="47"/>
      <c r="K305" s="47"/>
      <c r="M305" s="110" t="s">
        <v>9</v>
      </c>
      <c r="N305" s="259">
        <f>+M263</f>
        <v>4292.568620000003</v>
      </c>
      <c r="O305" s="121">
        <f t="shared" si="71"/>
        <v>9732.7664999999</v>
      </c>
      <c r="P305" s="16">
        <f t="shared" si="70"/>
        <v>5440.197879999897</v>
      </c>
      <c r="Q305" s="91">
        <f t="shared" si="69"/>
        <v>126.73525717568829</v>
      </c>
    </row>
    <row r="306" spans="5:17" ht="12.75">
      <c r="E306" s="110" t="s">
        <v>46</v>
      </c>
      <c r="F306" s="121">
        <f>+N262</f>
        <v>430.64369999999997</v>
      </c>
      <c r="G306" s="121">
        <f>+N257</f>
        <v>548.9700000000001</v>
      </c>
      <c r="H306" s="232">
        <f t="shared" si="67"/>
        <v>118.32630000000017</v>
      </c>
      <c r="I306" s="91">
        <f t="shared" si="68"/>
        <v>27.476612336369993</v>
      </c>
      <c r="J306" s="47"/>
      <c r="K306" s="47"/>
      <c r="M306" s="110" t="s">
        <v>46</v>
      </c>
      <c r="N306" s="259">
        <f>+N263</f>
        <v>317.38385</v>
      </c>
      <c r="O306" s="121">
        <f t="shared" si="71"/>
        <v>548.9700000000001</v>
      </c>
      <c r="P306" s="16">
        <f t="shared" si="70"/>
        <v>231.58615000000015</v>
      </c>
      <c r="Q306" s="91">
        <f t="shared" si="69"/>
        <v>72.96721304502424</v>
      </c>
    </row>
    <row r="307" spans="5:17" ht="12.75">
      <c r="E307" s="110" t="s">
        <v>10</v>
      </c>
      <c r="F307" s="121">
        <f>+O262</f>
        <v>956.9584200000002</v>
      </c>
      <c r="G307" s="121">
        <f>+O257</f>
        <v>702.9145999999996</v>
      </c>
      <c r="H307" s="232">
        <f t="shared" si="67"/>
        <v>-254.04382000000055</v>
      </c>
      <c r="I307" s="90">
        <f t="shared" si="68"/>
        <v>-26.547007131198086</v>
      </c>
      <c r="J307" s="47"/>
      <c r="K307" s="47"/>
      <c r="M307" s="110" t="s">
        <v>10</v>
      </c>
      <c r="N307" s="259">
        <f>+O263</f>
        <v>831.0222100000001</v>
      </c>
      <c r="O307" s="121">
        <f t="shared" si="71"/>
        <v>702.9145999999996</v>
      </c>
      <c r="P307" s="16">
        <f t="shared" si="70"/>
        <v>-128.10761000000048</v>
      </c>
      <c r="Q307" s="90">
        <f t="shared" si="69"/>
        <v>-15.415666207044028</v>
      </c>
    </row>
    <row r="308" spans="5:17" ht="12.75">
      <c r="E308" s="110" t="s">
        <v>11</v>
      </c>
      <c r="F308" s="121">
        <f>+P262</f>
        <v>237.18347999999997</v>
      </c>
      <c r="G308" s="121">
        <f>+P257</f>
        <v>73.56000000000313</v>
      </c>
      <c r="H308" s="232">
        <f t="shared" si="67"/>
        <v>-163.62347999999685</v>
      </c>
      <c r="I308" s="90">
        <f t="shared" si="68"/>
        <v>-68.98603562102929</v>
      </c>
      <c r="J308" s="47"/>
      <c r="K308" s="47"/>
      <c r="M308" s="110" t="s">
        <v>11</v>
      </c>
      <c r="N308" s="259">
        <f>+P263</f>
        <v>216.64474</v>
      </c>
      <c r="O308" s="121">
        <f t="shared" si="71"/>
        <v>73.56000000000313</v>
      </c>
      <c r="P308" s="16">
        <f t="shared" si="70"/>
        <v>-143.08473999999688</v>
      </c>
      <c r="Q308" s="90">
        <f t="shared" si="69"/>
        <v>-66.04579460364322</v>
      </c>
    </row>
    <row r="309" spans="5:17" ht="12.75">
      <c r="E309" s="112" t="s">
        <v>12</v>
      </c>
      <c r="F309" s="256">
        <f>+Q262</f>
        <v>61.71524000000001</v>
      </c>
      <c r="G309" s="256">
        <f>+Q257</f>
        <v>55.449999999999996</v>
      </c>
      <c r="H309" s="296">
        <f t="shared" si="67"/>
        <v>-6.265240000000013</v>
      </c>
      <c r="I309" s="118">
        <f t="shared" si="68"/>
        <v>-10.151852281543443</v>
      </c>
      <c r="J309" s="48"/>
      <c r="K309" s="48"/>
      <c r="M309" s="112" t="s">
        <v>12</v>
      </c>
      <c r="N309" s="260">
        <f>+Q263</f>
        <v>53.156119999999895</v>
      </c>
      <c r="O309" s="256">
        <f t="shared" si="71"/>
        <v>55.449999999999996</v>
      </c>
      <c r="P309" s="22">
        <f t="shared" si="70"/>
        <v>2.293880000000101</v>
      </c>
      <c r="Q309" s="92">
        <f t="shared" si="69"/>
        <v>4.3153638753169075</v>
      </c>
    </row>
    <row r="310" spans="5:17" ht="15">
      <c r="E310" s="292" t="s">
        <v>69</v>
      </c>
      <c r="F310" s="293">
        <f>+R262</f>
        <v>25816.37008000002</v>
      </c>
      <c r="G310" s="293">
        <f>SUM(G294:G309)</f>
        <v>26750.323300000066</v>
      </c>
      <c r="H310" s="293">
        <f>+G310-F310</f>
        <v>933.9532200000467</v>
      </c>
      <c r="I310" s="294">
        <f>IF(G310&gt;0,(G310-F310)*100/F310,0)</f>
        <v>3.617678306849117</v>
      </c>
      <c r="J310" s="47"/>
      <c r="K310" s="47"/>
      <c r="M310" s="81" t="s">
        <v>69</v>
      </c>
      <c r="N310" s="197">
        <f>+R263</f>
        <v>20746.042540000013</v>
      </c>
      <c r="O310" s="196">
        <f>SUM(O294:O309)</f>
        <v>26750.323300000066</v>
      </c>
      <c r="P310" s="196">
        <f>+O310-N310</f>
        <v>6004.280760000052</v>
      </c>
      <c r="Q310" s="194">
        <f>IF(O310&gt;0,(O310-N310)*100/N310,0)</f>
        <v>28.9418126296778</v>
      </c>
    </row>
    <row r="311" spans="5:17" ht="12.75">
      <c r="E311" s="31"/>
      <c r="F311" s="34"/>
      <c r="G311" s="34"/>
      <c r="H311" s="34"/>
      <c r="I311" s="42"/>
      <c r="J311" s="42"/>
      <c r="K311" s="42"/>
      <c r="N311" s="52"/>
      <c r="O311" s="52"/>
      <c r="P311" s="52"/>
      <c r="Q311" s="52"/>
    </row>
    <row r="312" spans="5:11" ht="12.75">
      <c r="E312" s="31"/>
      <c r="F312" s="34"/>
      <c r="G312" s="34"/>
      <c r="H312" s="34"/>
      <c r="I312" s="33"/>
      <c r="J312" s="33"/>
      <c r="K312" s="33"/>
    </row>
    <row r="313" spans="10:11" ht="12.75">
      <c r="J313" s="8"/>
      <c r="K313" s="8"/>
    </row>
  </sheetData>
  <sheetProtection/>
  <mergeCells count="21">
    <mergeCell ref="A219:R219"/>
    <mergeCell ref="A221:A222"/>
    <mergeCell ref="B221:Q221"/>
    <mergeCell ref="B119:Q119"/>
    <mergeCell ref="E88:I88"/>
    <mergeCell ref="A5:R5"/>
    <mergeCell ref="A6:R6"/>
    <mergeCell ref="A116:R116"/>
    <mergeCell ref="M190:Q190"/>
    <mergeCell ref="B8:Q8"/>
    <mergeCell ref="M292:Q292"/>
    <mergeCell ref="E292:I292"/>
    <mergeCell ref="M88:Q88"/>
    <mergeCell ref="R221:R222"/>
    <mergeCell ref="A218:R218"/>
    <mergeCell ref="A8:A9"/>
    <mergeCell ref="R8:R9"/>
    <mergeCell ref="A119:A120"/>
    <mergeCell ref="R119:R120"/>
    <mergeCell ref="E190:I190"/>
    <mergeCell ref="A117:R117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</dc:creator>
  <cp:keywords/>
  <dc:description/>
  <cp:lastModifiedBy>Claudia Tobar</cp:lastModifiedBy>
  <cp:lastPrinted>2019-08-27T16:16:27Z</cp:lastPrinted>
  <dcterms:created xsi:type="dcterms:W3CDTF">2008-01-22T14:43:56Z</dcterms:created>
  <dcterms:modified xsi:type="dcterms:W3CDTF">2019-08-27T20:03:27Z</dcterms:modified>
  <cp:category/>
  <cp:version/>
  <cp:contentType/>
  <cp:contentStatus/>
</cp:coreProperties>
</file>