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875" tabRatio="904" activeTab="0"/>
  </bookViews>
  <sheets>
    <sheet name="Nacional 2003-2018" sheetId="1" r:id="rId1"/>
    <sheet name="SubTotal 2003-2018" sheetId="2" r:id="rId2"/>
    <sheet name="Causas 2018" sheetId="3" r:id="rId3"/>
    <sheet name="Causas 2017" sheetId="4" r:id="rId4"/>
    <sheet name="Causas 2016" sheetId="5" r:id="rId5"/>
    <sheet name="Causas 2015" sheetId="6" r:id="rId6"/>
    <sheet name="Causas 2014" sheetId="7" r:id="rId7"/>
    <sheet name="Causas 2013" sheetId="8" r:id="rId8"/>
    <sheet name="Causas 2012" sheetId="9" r:id="rId9"/>
    <sheet name="Causas 2011" sheetId="10" r:id="rId10"/>
    <sheet name="Causas 2010" sheetId="11" r:id="rId11"/>
    <sheet name="Causas 2009" sheetId="12" r:id="rId12"/>
    <sheet name="Causas 2008" sheetId="13" r:id="rId13"/>
    <sheet name="Causas 2007" sheetId="14" r:id="rId14"/>
    <sheet name="Causas 2006" sheetId="15" r:id="rId15"/>
    <sheet name="Causas 2005" sheetId="16" r:id="rId16"/>
    <sheet name="Causas 2004" sheetId="17" r:id="rId17"/>
    <sheet name="Causas 2003" sheetId="18" r:id="rId18"/>
    <sheet name="Nacional 1987-2002" sheetId="19" r:id="rId19"/>
    <sheet name="Subtotal 2002-1985" sheetId="20" r:id="rId20"/>
    <sheet name="Causas 2002" sheetId="21" r:id="rId21"/>
    <sheet name="Causas 2001" sheetId="22" r:id="rId22"/>
    <sheet name="Causas 2000" sheetId="23" r:id="rId23"/>
    <sheet name="Causas 1999" sheetId="24" r:id="rId24"/>
    <sheet name="Causas 1998" sheetId="25" r:id="rId25"/>
    <sheet name="Causas 1997" sheetId="26" r:id="rId26"/>
    <sheet name="Causas 1996" sheetId="27" r:id="rId27"/>
    <sheet name="Causas 1995" sheetId="28" r:id="rId28"/>
    <sheet name="Causas 1994" sheetId="29" r:id="rId29"/>
    <sheet name="Causas 1993" sheetId="30" r:id="rId30"/>
    <sheet name="Causas 1992" sheetId="31" r:id="rId31"/>
    <sheet name="Causas 1991" sheetId="32" r:id="rId32"/>
    <sheet name="Causas 1990" sheetId="33" r:id="rId33"/>
    <sheet name="Causas 1989" sheetId="34" r:id="rId34"/>
    <sheet name="Causas 1988" sheetId="35" r:id="rId35"/>
    <sheet name="Causas 1987" sheetId="36" r:id="rId36"/>
  </sheets>
  <definedNames>
    <definedName name="_xlnm.Print_Area" localSheetId="6">'Causas 2014'!$A$9:$A$21</definedName>
    <definedName name="_xlnm.Print_Titles" localSheetId="18">'Nacional 1987-2002'!$24:$25</definedName>
    <definedName name="_xlnm.Print_Titles" localSheetId="0">'Nacional 2003-2018'!$31:$31</definedName>
  </definedNames>
  <calcPr fullCalcOnLoad="1"/>
</workbook>
</file>

<file path=xl/sharedStrings.xml><?xml version="1.0" encoding="utf-8"?>
<sst xmlns="http://schemas.openxmlformats.org/spreadsheetml/2006/main" count="1810" uniqueCount="270">
  <si>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</si>
  <si>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</si>
  <si>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</si>
  <si>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</si>
  <si>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</si>
  <si>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</si>
  <si>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</si>
  <si>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</si>
  <si>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</si>
  <si>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</si>
  <si>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</si>
  <si>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</si>
  <si>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</si>
  <si>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</si>
  <si>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</si>
  <si>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</si>
  <si>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</si>
  <si>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DISTRIBUCION REGIONAL DE LA OCURRENCIA DE INCENDIOS SEGUN CAUSA GENERAL</t>
  </si>
  <si>
    <t>Periodo 2001 - 2002</t>
  </si>
  <si>
    <t>REGION</t>
  </si>
  <si>
    <t>TOTAL</t>
  </si>
  <si>
    <t>CAUSAS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</si>
  <si>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</si>
  <si>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</si>
  <si>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</si>
  <si>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</si>
  <si>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</si>
  <si>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</si>
  <si>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</si>
  <si>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</si>
  <si>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</si>
  <si>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</si>
  <si>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</si>
  <si>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Nro.</t>
  </si>
  <si>
    <t>FAENAS FORESTALES</t>
  </si>
  <si>
    <t>FAENAS AGRICOLAS</t>
  </si>
  <si>
    <t>RECR. Y DEPORTES</t>
  </si>
  <si>
    <t>JUEGOS</t>
  </si>
  <si>
    <t>TRANSITO Y TRANSP.</t>
  </si>
  <si>
    <t>OTRAS ACTIVIDADES</t>
  </si>
  <si>
    <t>INTENCIONAL</t>
  </si>
  <si>
    <t>OTRAS CAUSAS</t>
  </si>
  <si>
    <t>NO IDENTIFICADA</t>
  </si>
  <si>
    <t>PERIODO 2000 - 2001</t>
  </si>
  <si>
    <t>PERIODO 1999 - 2000</t>
  </si>
  <si>
    <t>PERIODO 1998 - 1999</t>
  </si>
  <si>
    <t>PERIODO 1997 - 1998</t>
  </si>
  <si>
    <t>PERIODO 1996 - 1997</t>
  </si>
  <si>
    <t>PERIODO  1995 - 1996</t>
  </si>
  <si>
    <t>PERIODO 1994 - 1995</t>
  </si>
  <si>
    <t>PERIODO 1993 - 1994</t>
  </si>
  <si>
    <t>PERIODO 1992 - 1993</t>
  </si>
  <si>
    <t>CORPORACION NACIONAL FORESTAL</t>
  </si>
  <si>
    <t>GERENCIA PROTECCION CONTRA INCENDIOS FORESTALES</t>
  </si>
  <si>
    <t>Periodo 2002 - 2003</t>
  </si>
  <si>
    <t>Periodo 2003 - 2004</t>
  </si>
  <si>
    <t>Periodo 2004 - 2005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</si>
  <si>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</si>
  <si>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</si>
  <si>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</si>
  <si>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</si>
  <si>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</si>
  <si>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</si>
  <si>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</si>
  <si>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</si>
  <si>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</si>
  <si>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</si>
  <si>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</si>
  <si>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</si>
  <si>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</si>
  <si>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</si>
  <si>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</si>
  <si>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</si>
  <si>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</si>
  <si>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</si>
  <si>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</si>
  <si>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</si>
  <si>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</si>
  <si>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</si>
  <si>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</si>
  <si>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</si>
  <si>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</si>
  <si>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</si>
  <si>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</si>
  <si>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</si>
  <si>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</si>
  <si>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</si>
  <si>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</si>
  <si>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</si>
  <si>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</si>
  <si>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</si>
  <si>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</si>
  <si>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</si>
  <si>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</si>
  <si>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</si>
  <si>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</si>
  <si>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</si>
  <si>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</si>
  <si>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</si>
  <si>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</si>
  <si>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</si>
  <si>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</si>
  <si>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</si>
  <si>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</si>
  <si>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</si>
  <si>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</si>
  <si>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</si>
  <si>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</si>
  <si>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</si>
  <si>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</si>
  <si>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</si>
  <si>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</si>
  <si>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</si>
  <si>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</si>
  <si>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</si>
  <si>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</si>
  <si>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</si>
  <si>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</si>
  <si>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</si>
  <si>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</si>
  <si>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</si>
  <si>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</si>
  <si>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</si>
  <si>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</si>
  <si>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</si>
  <si>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</si>
  <si>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</si>
  <si>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</si>
  <si>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</si>
  <si>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</si>
  <si>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</si>
  <si>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</si>
  <si>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</si>
  <si>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</si>
  <si>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</si>
  <si>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</si>
  <si>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</si>
  <si>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</si>
  <si>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</si>
  <si>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</si>
  <si>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</si>
  <si>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</si>
  <si>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</si>
  <si>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</si>
  <si>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</si>
  <si>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</si>
  <si>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</si>
  <si>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</si>
  <si>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</si>
  <si>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</si>
  <si>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</si>
  <si>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</si>
  <si>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</si>
  <si>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</si>
  <si>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</si>
  <si>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</si>
  <si>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</si>
  <si>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</si>
  <si>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</si>
  <si>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</si>
  <si>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</si>
  <si>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</si>
  <si>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</si>
  <si>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</si>
  <si>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</si>
  <si>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</si>
  <si>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</si>
  <si>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</si>
  <si>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</si>
  <si>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</si>
  <si>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</si>
  <si>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</si>
  <si>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</si>
  <si>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</si>
  <si>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DISTRIBUCION NACIONAL DE LA OCURRENCIA DE INCENDIOS SEGUN CAUSALIDAD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</si>
  <si>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</si>
  <si>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</si>
  <si>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</si>
  <si>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</si>
  <si>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</si>
  <si>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</si>
  <si>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</si>
  <si>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</si>
  <si>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</si>
  <si>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</si>
  <si>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</si>
  <si>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</si>
  <si>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</si>
  <si>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Causa Específica</t>
  </si>
  <si>
    <t>2. FAENAS AGRICOLAS</t>
  </si>
  <si>
    <t>1. FAENAS FORESTALES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</si>
  <si>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</si>
  <si>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</si>
  <si>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</si>
  <si>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</si>
  <si>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</si>
  <si>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</si>
  <si>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</si>
  <si>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</si>
  <si>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</si>
  <si>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</si>
  <si>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</si>
  <si>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</si>
  <si>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</si>
  <si>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</si>
  <si>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</si>
  <si>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</si>
  <si>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</si>
  <si>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</si>
  <si>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</si>
  <si>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</si>
  <si>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</si>
  <si>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</si>
  <si>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</si>
  <si>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</si>
  <si>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</si>
  <si>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</si>
  <si>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</si>
  <si>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</si>
  <si>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</si>
  <si>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</si>
  <si>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</si>
  <si>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</si>
  <si>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</si>
  <si>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</si>
  <si>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</si>
  <si>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</si>
  <si>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</si>
  <si>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</si>
  <si>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</si>
  <si>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</si>
  <si>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</si>
  <si>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</si>
  <si>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</si>
  <si>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</si>
  <si>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</si>
  <si>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</si>
  <si>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Periodo 2010 - 2011</t>
  </si>
  <si>
    <t>Nota: La Clasificación de Causas se modificó a contar de la temporada 2002/2003</t>
  </si>
  <si>
    <t>AGOSTO 2012</t>
  </si>
  <si>
    <t>Periodo 2011 - 2012</t>
  </si>
  <si>
    <t>Periodo 2012 - 2013</t>
  </si>
  <si>
    <t>GERENCIA MANEJO DEL FUEGO</t>
  </si>
  <si>
    <t>Estadísticas-Julio 2013</t>
  </si>
  <si>
    <t>La información contenida es esta planilla, corresponde a las causas de incendios</t>
  </si>
  <si>
    <t xml:space="preserve">personal de CONAF. </t>
  </si>
  <si>
    <t>Por su parte, la investigación por el delito de incendios forestales</t>
  </si>
  <si>
    <t>forestales obtenidas de la estimación o investigación que realiza el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</si>
  <si>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</si>
  <si>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</si>
  <si>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</si>
  <si>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Estadísticas-Julio 2014</t>
  </si>
  <si>
    <t>Periodo 2013 - 2014</t>
  </si>
  <si>
    <t>TOTAL GENERAL 2003/2014</t>
  </si>
  <si>
    <t>Temporadas 1987 - 2002</t>
  </si>
  <si>
    <t>Total Periodo 1987 - 2002</t>
  </si>
  <si>
    <t>Estadísticas-Julio 2015</t>
  </si>
  <si>
    <t>Periodo 2014 - 2015</t>
  </si>
  <si>
    <t>v.2</t>
  </si>
  <si>
    <t>Estadísticas-Agosto 2016</t>
  </si>
  <si>
    <t>Periodo 2015 - 2016</t>
  </si>
  <si>
    <t>Estadísticas-Septiembre 2017</t>
  </si>
  <si>
    <t>Periodo 2016 - 2017</t>
  </si>
  <si>
    <t>XV</t>
  </si>
  <si>
    <t>I</t>
  </si>
  <si>
    <t>II</t>
  </si>
  <si>
    <t>Estadísticas-Septiembre 2018</t>
  </si>
  <si>
    <t>Periodo 2003 - 2018</t>
  </si>
  <si>
    <t>Total Periodo 2003 - 2018</t>
  </si>
  <si>
    <t>Periodo 2017 - 2018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</si>
</sst>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0.0%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00\-00"/>
    <numFmt numFmtId="216" formatCode="dd\-yy"/>
    <numFmt numFmtId="217" formatCode="0.0000000"/>
    <numFmt numFmtId="218" formatCode="0.000000"/>
    <numFmt numFmtId="219" formatCode="0.00000"/>
    <numFmt numFmtId="220" formatCode="0.0000"/>
    <numFmt numFmtId="221" formatCode="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fgColor indexed="9"/>
        <bgColor indexed="9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>
        <color rgb="FF7F7F7F"/>
      </bottom>
    </border>
    <border>
      <left style="thin"/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>
        <color indexed="8"/>
      </bottom>
    </border>
    <border>
      <left style="thin">
        <color rgb="FF7F7F7F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17" xfId="0" applyNumberFormat="1" applyBorder="1" applyAlignment="1">
      <alignment/>
    </xf>
    <xf numFmtId="0" fontId="8" fillId="0" borderId="0" xfId="0" applyFont="1" applyAlignment="1" quotePrefix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8" fillId="0" borderId="0" xfId="0" applyNumberFormat="1" applyFont="1" applyAlignment="1">
      <alignment/>
    </xf>
    <xf numFmtId="0" fontId="36" fillId="21" borderId="27" xfId="34" applyBorder="1" applyAlignment="1">
      <alignment horizontal="center"/>
    </xf>
    <xf numFmtId="0" fontId="36" fillId="21" borderId="1" xfId="34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Border="1" applyAlignment="1">
      <alignment/>
    </xf>
    <xf numFmtId="0" fontId="36" fillId="21" borderId="28" xfId="34" applyNumberFormat="1" applyBorder="1" applyAlignment="1" applyProtection="1">
      <alignment/>
      <protection locked="0"/>
    </xf>
    <xf numFmtId="3" fontId="36" fillId="21" borderId="29" xfId="34" applyNumberFormat="1" applyBorder="1" applyAlignment="1">
      <alignment/>
    </xf>
    <xf numFmtId="4" fontId="36" fillId="21" borderId="30" xfId="34" applyNumberFormat="1" applyBorder="1" applyAlignment="1">
      <alignment/>
    </xf>
    <xf numFmtId="0" fontId="36" fillId="21" borderId="31" xfId="34" applyBorder="1" applyAlignment="1">
      <alignment horizontal="center"/>
    </xf>
    <xf numFmtId="3" fontId="36" fillId="21" borderId="32" xfId="34" applyNumberFormat="1" applyBorder="1" applyAlignment="1">
      <alignment horizontal="center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 locked="0"/>
    </xf>
    <xf numFmtId="0" fontId="36" fillId="21" borderId="28" xfId="34" applyBorder="1" applyAlignment="1">
      <alignment/>
    </xf>
    <xf numFmtId="0" fontId="0" fillId="0" borderId="18" xfId="0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/>
    </xf>
    <xf numFmtId="0" fontId="0" fillId="0" borderId="33" xfId="0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/>
    </xf>
    <xf numFmtId="0" fontId="0" fillId="0" borderId="34" xfId="0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/>
    </xf>
    <xf numFmtId="3" fontId="36" fillId="21" borderId="35" xfId="34" applyNumberFormat="1" applyBorder="1" applyAlignment="1">
      <alignment vertical="center"/>
    </xf>
    <xf numFmtId="179" fontId="36" fillId="21" borderId="35" xfId="34" applyNumberFormat="1" applyBorder="1" applyAlignment="1">
      <alignment vertical="center"/>
    </xf>
    <xf numFmtId="181" fontId="36" fillId="21" borderId="36" xfId="34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36" fillId="21" borderId="37" xfId="34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6" fillId="21" borderId="38" xfId="34" applyBorder="1" applyAlignment="1">
      <alignment vertical="center"/>
    </xf>
    <xf numFmtId="0" fontId="36" fillId="21" borderId="39" xfId="34" applyBorder="1" applyAlignment="1">
      <alignment horizontal="centerContinuous" vertical="center"/>
    </xf>
    <xf numFmtId="0" fontId="36" fillId="21" borderId="1" xfId="34" applyBorder="1" applyAlignment="1">
      <alignment horizontal="centerContinuous" vertical="center"/>
    </xf>
    <xf numFmtId="3" fontId="36" fillId="21" borderId="1" xfId="34" applyNumberFormat="1" applyBorder="1" applyAlignment="1">
      <alignment horizontal="centerContinuous" vertical="center"/>
    </xf>
    <xf numFmtId="0" fontId="36" fillId="21" borderId="28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3" fontId="36" fillId="21" borderId="29" xfId="34" applyNumberFormat="1" applyBorder="1" applyAlignment="1">
      <alignment horizontal="center" vertical="center"/>
    </xf>
    <xf numFmtId="0" fontId="36" fillId="21" borderId="30" xfId="34" applyBorder="1" applyAlignment="1">
      <alignment horizontal="center" vertical="center"/>
    </xf>
    <xf numFmtId="0" fontId="36" fillId="21" borderId="40" xfId="34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0" borderId="11" xfId="0" applyNumberFormat="1" applyFont="1" applyBorder="1" applyAlignment="1">
      <alignment/>
    </xf>
    <xf numFmtId="181" fontId="0" fillId="0" borderId="41" xfId="0" applyNumberFormat="1" applyBorder="1" applyAlignment="1">
      <alignment/>
    </xf>
    <xf numFmtId="0" fontId="0" fillId="0" borderId="19" xfId="0" applyBorder="1" applyAlignment="1">
      <alignment horizontal="justify" vertical="top" wrapText="1"/>
    </xf>
    <xf numFmtId="0" fontId="0" fillId="0" borderId="12" xfId="0" applyNumberFormat="1" applyFont="1" applyBorder="1" applyAlignment="1">
      <alignment/>
    </xf>
    <xf numFmtId="181" fontId="0" fillId="0" borderId="4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Border="1" applyAlignment="1">
      <alignment horizontal="justify" vertical="top" wrapText="1"/>
    </xf>
    <xf numFmtId="0" fontId="0" fillId="0" borderId="13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0" fontId="36" fillId="21" borderId="44" xfId="34" applyBorder="1" applyAlignment="1">
      <alignment horizontal="center"/>
    </xf>
    <xf numFmtId="0" fontId="36" fillId="21" borderId="45" xfId="34" applyBorder="1" applyAlignment="1">
      <alignment/>
    </xf>
    <xf numFmtId="3" fontId="36" fillId="21" borderId="35" xfId="34" applyNumberFormat="1" applyBorder="1" applyAlignment="1">
      <alignment/>
    </xf>
    <xf numFmtId="181" fontId="36" fillId="21" borderId="36" xfId="34" applyNumberFormat="1" applyBorder="1" applyAlignment="1">
      <alignment/>
    </xf>
    <xf numFmtId="0" fontId="50" fillId="21" borderId="40" xfId="34" applyFont="1" applyBorder="1" applyAlignment="1">
      <alignment horizontal="center"/>
    </xf>
    <xf numFmtId="0" fontId="50" fillId="21" borderId="44" xfId="34" applyFont="1" applyBorder="1" applyAlignment="1">
      <alignment horizontal="center"/>
    </xf>
    <xf numFmtId="3" fontId="50" fillId="21" borderId="35" xfId="34" applyNumberFormat="1" applyFont="1" applyBorder="1" applyAlignment="1">
      <alignment/>
    </xf>
    <xf numFmtId="181" fontId="50" fillId="21" borderId="36" xfId="34" applyNumberFormat="1" applyFont="1" applyBorder="1" applyAlignment="1">
      <alignment/>
    </xf>
    <xf numFmtId="0" fontId="36" fillId="21" borderId="45" xfId="34" applyBorder="1" applyAlignment="1">
      <alignment horizontal="center" vertical="center"/>
    </xf>
    <xf numFmtId="0" fontId="50" fillId="21" borderId="29" xfId="34" applyFont="1" applyBorder="1" applyAlignment="1">
      <alignment horizontal="center"/>
    </xf>
    <xf numFmtId="0" fontId="50" fillId="21" borderId="30" xfId="34" applyFont="1" applyBorder="1" applyAlignment="1">
      <alignment horizontal="center"/>
    </xf>
    <xf numFmtId="0" fontId="0" fillId="0" borderId="11" xfId="0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36" fillId="21" borderId="36" xfId="34" applyNumberFormat="1" applyBorder="1" applyAlignment="1">
      <alignment/>
    </xf>
    <xf numFmtId="0" fontId="0" fillId="0" borderId="46" xfId="0" applyBorder="1" applyAlignment="1">
      <alignment/>
    </xf>
    <xf numFmtId="4" fontId="1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4" fontId="1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4" fontId="1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4" fontId="1" fillId="0" borderId="5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179" fontId="1" fillId="0" borderId="11" xfId="0" applyNumberFormat="1" applyFont="1" applyBorder="1" applyAlignment="1">
      <alignment/>
    </xf>
    <xf numFmtId="0" fontId="0" fillId="0" borderId="12" xfId="0" applyNumberFormat="1" applyBorder="1" applyAlignment="1" applyProtection="1">
      <alignment/>
      <protection locked="0"/>
    </xf>
    <xf numFmtId="179" fontId="1" fillId="0" borderId="12" xfId="0" applyNumberFormat="1" applyFont="1" applyBorder="1" applyAlignment="1">
      <alignment/>
    </xf>
    <xf numFmtId="0" fontId="0" fillId="0" borderId="13" xfId="0" applyNumberFormat="1" applyBorder="1" applyAlignment="1" applyProtection="1">
      <alignment/>
      <protection locked="0"/>
    </xf>
    <xf numFmtId="179" fontId="1" fillId="0" borderId="13" xfId="0" applyNumberFormat="1" applyFont="1" applyBorder="1" applyAlignment="1">
      <alignment/>
    </xf>
    <xf numFmtId="179" fontId="36" fillId="21" borderId="30" xfId="34" applyNumberFormat="1" applyBorder="1" applyAlignment="1">
      <alignment/>
    </xf>
    <xf numFmtId="179" fontId="36" fillId="21" borderId="36" xfId="34" applyNumberFormat="1" applyBorder="1" applyAlignment="1">
      <alignment/>
    </xf>
    <xf numFmtId="17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3" fontId="36" fillId="21" borderId="40" xfId="34" applyNumberFormat="1" applyBorder="1" applyAlignment="1">
      <alignment horizontal="center"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3" fontId="0" fillId="0" borderId="11" xfId="50" applyNumberFormat="1" applyFont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78" fontId="0" fillId="0" borderId="13" xfId="0" applyNumberFormat="1" applyFill="1" applyBorder="1" applyAlignment="1">
      <alignment/>
    </xf>
    <xf numFmtId="0" fontId="36" fillId="21" borderId="32" xfId="34" applyBorder="1" applyAlignment="1">
      <alignment horizontal="centerContinuous"/>
    </xf>
    <xf numFmtId="0" fontId="36" fillId="21" borderId="27" xfId="34" applyBorder="1" applyAlignment="1">
      <alignment horizontal="centerContinuous"/>
    </xf>
    <xf numFmtId="0" fontId="36" fillId="21" borderId="1" xfId="34" applyBorder="1" applyAlignment="1">
      <alignment horizontal="centerContinuous"/>
    </xf>
    <xf numFmtId="3" fontId="36" fillId="21" borderId="1" xfId="34" applyNumberFormat="1" applyBorder="1" applyAlignment="1">
      <alignment horizontal="centerContinuous"/>
    </xf>
    <xf numFmtId="0" fontId="36" fillId="21" borderId="29" xfId="34" applyBorder="1" applyAlignment="1">
      <alignment/>
    </xf>
    <xf numFmtId="178" fontId="36" fillId="21" borderId="29" xfId="34" applyNumberFormat="1" applyBorder="1" applyAlignment="1">
      <alignment/>
    </xf>
    <xf numFmtId="178" fontId="36" fillId="21" borderId="30" xfId="34" applyNumberFormat="1" applyBorder="1" applyAlignment="1">
      <alignment/>
    </xf>
    <xf numFmtId="0" fontId="36" fillId="21" borderId="29" xfId="34" applyBorder="1" applyAlignment="1">
      <alignment horizontal="center"/>
    </xf>
    <xf numFmtId="3" fontId="36" fillId="21" borderId="29" xfId="34" applyNumberFormat="1" applyBorder="1" applyAlignment="1">
      <alignment horizontal="center"/>
    </xf>
    <xf numFmtId="0" fontId="36" fillId="21" borderId="35" xfId="34" applyBorder="1" applyAlignment="1">
      <alignment/>
    </xf>
    <xf numFmtId="178" fontId="36" fillId="21" borderId="35" xfId="34" applyNumberFormat="1" applyBorder="1" applyAlignment="1">
      <alignment/>
    </xf>
    <xf numFmtId="178" fontId="36" fillId="21" borderId="36" xfId="34" applyNumberFormat="1" applyBorder="1" applyAlignment="1">
      <alignment/>
    </xf>
    <xf numFmtId="0" fontId="0" fillId="33" borderId="11" xfId="0" applyFill="1" applyBorder="1" applyAlignment="1">
      <alignment/>
    </xf>
    <xf numFmtId="178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178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178" fontId="0" fillId="0" borderId="13" xfId="0" applyNumberFormat="1" applyBorder="1" applyAlignment="1">
      <alignment/>
    </xf>
    <xf numFmtId="0" fontId="36" fillId="21" borderId="54" xfId="34" applyBorder="1" applyAlignment="1">
      <alignment horizontal="left" vertical="center"/>
    </xf>
    <xf numFmtId="0" fontId="50" fillId="21" borderId="45" xfId="34" applyFont="1" applyBorder="1" applyAlignment="1">
      <alignment horizontal="left" vertical="center"/>
    </xf>
    <xf numFmtId="0" fontId="36" fillId="21" borderId="45" xfId="34" applyBorder="1" applyAlignment="1">
      <alignment horizontal="left" vertical="center"/>
    </xf>
    <xf numFmtId="0" fontId="36" fillId="21" borderId="28" xfId="34" applyBorder="1" applyAlignment="1">
      <alignment horizontal="left"/>
    </xf>
    <xf numFmtId="0" fontId="0" fillId="13" borderId="0" xfId="0" applyFill="1" applyAlignment="1">
      <alignment/>
    </xf>
    <xf numFmtId="0" fontId="36" fillId="21" borderId="45" xfId="34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36" fillId="21" borderId="1" xfId="34" applyNumberFormat="1" applyBorder="1" applyAlignment="1">
      <alignment horizontal="center"/>
    </xf>
    <xf numFmtId="1" fontId="36" fillId="21" borderId="1" xfId="34" applyNumberFormat="1" applyBorder="1" applyAlignment="1">
      <alignment/>
    </xf>
    <xf numFmtId="1" fontId="36" fillId="21" borderId="55" xfId="34" applyNumberFormat="1" applyBorder="1" applyAlignment="1">
      <alignment/>
    </xf>
    <xf numFmtId="1" fontId="36" fillId="21" borderId="1" xfId="34" applyNumberFormat="1" applyAlignment="1">
      <alignment horizontal="center"/>
    </xf>
    <xf numFmtId="1" fontId="36" fillId="21" borderId="1" xfId="34" applyNumberFormat="1" applyAlignment="1">
      <alignment/>
    </xf>
    <xf numFmtId="0" fontId="36" fillId="21" borderId="45" xfId="34" applyBorder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0" borderId="56" xfId="0" applyNumberFormat="1" applyBorder="1" applyAlignment="1">
      <alignment/>
    </xf>
    <xf numFmtId="0" fontId="0" fillId="13" borderId="0" xfId="0" applyFill="1" applyBorder="1" applyAlignment="1">
      <alignment/>
    </xf>
    <xf numFmtId="0" fontId="36" fillId="21" borderId="45" xfId="34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36" fillId="21" borderId="45" xfId="34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57" xfId="0" applyNumberFormat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36" fillId="21" borderId="1" xfId="34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36" fillId="21" borderId="45" xfId="34" applyBorder="1" applyAlignment="1">
      <alignment horizontal="center" vertical="center"/>
    </xf>
    <xf numFmtId="3" fontId="0" fillId="0" borderId="57" xfId="0" applyNumberFormat="1" applyBorder="1" applyAlignment="1">
      <alignment/>
    </xf>
    <xf numFmtId="3" fontId="36" fillId="21" borderId="58" xfId="34" applyNumberFormat="1" applyBorder="1" applyAlignment="1">
      <alignment/>
    </xf>
    <xf numFmtId="3" fontId="36" fillId="21" borderId="1" xfId="34" applyNumberFormat="1" applyBorder="1" applyAlignment="1">
      <alignment/>
    </xf>
    <xf numFmtId="4" fontId="36" fillId="21" borderId="59" xfId="34" applyNumberFormat="1" applyBorder="1" applyAlignment="1">
      <alignment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36" fillId="21" borderId="31" xfId="34" applyBorder="1" applyAlignment="1">
      <alignment horizontal="center" vertical="center"/>
    </xf>
    <xf numFmtId="0" fontId="36" fillId="21" borderId="39" xfId="34" applyBorder="1" applyAlignment="1">
      <alignment horizontal="center" vertical="center"/>
    </xf>
    <xf numFmtId="3" fontId="36" fillId="21" borderId="60" xfId="34" applyNumberFormat="1" applyBorder="1" applyAlignment="1">
      <alignment horizontal="center" vertical="center"/>
    </xf>
    <xf numFmtId="3" fontId="36" fillId="21" borderId="35" xfId="34" applyNumberFormat="1" applyBorder="1" applyAlignment="1">
      <alignment horizontal="center" vertical="center"/>
    </xf>
    <xf numFmtId="0" fontId="36" fillId="21" borderId="61" xfId="34" applyBorder="1" applyAlignment="1">
      <alignment horizontal="center" vertical="center"/>
    </xf>
    <xf numFmtId="0" fontId="36" fillId="21" borderId="36" xfId="34" applyBorder="1" applyAlignment="1">
      <alignment horizontal="center" vertical="center"/>
    </xf>
    <xf numFmtId="3" fontId="36" fillId="21" borderId="1" xfId="34" applyNumberFormat="1" applyAlignment="1">
      <alignment horizontal="center"/>
    </xf>
    <xf numFmtId="0" fontId="36" fillId="21" borderId="1" xfId="34" applyBorder="1" applyAlignment="1">
      <alignment horizontal="center" vertical="center"/>
    </xf>
    <xf numFmtId="0" fontId="36" fillId="21" borderId="59" xfId="34" applyBorder="1" applyAlignment="1">
      <alignment horizontal="center" vertical="center"/>
    </xf>
    <xf numFmtId="3" fontId="36" fillId="21" borderId="62" xfId="34" applyNumberFormat="1" applyBorder="1" applyAlignment="1">
      <alignment horizontal="center" vertical="center"/>
    </xf>
    <xf numFmtId="3" fontId="36" fillId="21" borderId="63" xfId="34" applyNumberFormat="1" applyBorder="1" applyAlignment="1">
      <alignment horizontal="center" vertical="center"/>
    </xf>
    <xf numFmtId="0" fontId="36" fillId="21" borderId="64" xfId="34" applyBorder="1" applyAlignment="1">
      <alignment horizontal="center" vertical="center"/>
    </xf>
    <xf numFmtId="0" fontId="36" fillId="21" borderId="65" xfId="34" applyBorder="1" applyAlignment="1">
      <alignment horizontal="center" vertical="center"/>
    </xf>
    <xf numFmtId="0" fontId="36" fillId="21" borderId="66" xfId="34" applyBorder="1" applyAlignment="1">
      <alignment horizontal="center" vertical="center"/>
    </xf>
    <xf numFmtId="0" fontId="36" fillId="21" borderId="67" xfId="34" applyBorder="1" applyAlignment="1">
      <alignment horizontal="center" vertical="center"/>
    </xf>
    <xf numFmtId="0" fontId="36" fillId="21" borderId="68" xfId="34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3" fontId="36" fillId="21" borderId="69" xfId="34" applyNumberFormat="1" applyBorder="1" applyAlignment="1">
      <alignment horizontal="center" vertical="center"/>
    </xf>
    <xf numFmtId="3" fontId="36" fillId="21" borderId="70" xfId="34" applyNumberFormat="1" applyBorder="1" applyAlignment="1">
      <alignment horizontal="center" vertical="center"/>
    </xf>
    <xf numFmtId="3" fontId="36" fillId="21" borderId="71" xfId="34" applyNumberFormat="1" applyBorder="1" applyAlignment="1">
      <alignment horizontal="center" vertical="center"/>
    </xf>
    <xf numFmtId="3" fontId="36" fillId="21" borderId="32" xfId="34" applyNumberFormat="1" applyBorder="1" applyAlignment="1">
      <alignment horizontal="center" vertical="center"/>
    </xf>
    <xf numFmtId="3" fontId="36" fillId="21" borderId="27" xfId="34" applyNumberFormat="1" applyBorder="1" applyAlignment="1">
      <alignment horizontal="center" vertical="center"/>
    </xf>
    <xf numFmtId="3" fontId="50" fillId="21" borderId="32" xfId="34" applyNumberFormat="1" applyFont="1" applyBorder="1" applyAlignment="1">
      <alignment horizontal="center" vertical="center"/>
    </xf>
    <xf numFmtId="3" fontId="50" fillId="21" borderId="27" xfId="34" applyNumberFormat="1" applyFont="1" applyBorder="1" applyAlignment="1">
      <alignment horizontal="center" vertical="center"/>
    </xf>
    <xf numFmtId="0" fontId="50" fillId="21" borderId="68" xfId="34" applyFont="1" applyBorder="1" applyAlignment="1">
      <alignment horizontal="left" vertical="center"/>
    </xf>
    <xf numFmtId="0" fontId="50" fillId="21" borderId="45" xfId="34" applyFont="1" applyBorder="1" applyAlignment="1">
      <alignment horizontal="left" vertical="center"/>
    </xf>
    <xf numFmtId="0" fontId="50" fillId="21" borderId="72" xfId="34" applyFont="1" applyBorder="1" applyAlignment="1">
      <alignment horizontal="left" vertical="center"/>
    </xf>
    <xf numFmtId="0" fontId="36" fillId="21" borderId="32" xfId="34" applyBorder="1" applyAlignment="1">
      <alignment horizontal="center" vertical="center"/>
    </xf>
    <xf numFmtId="0" fontId="36" fillId="21" borderId="32" xfId="34" applyBorder="1" applyAlignment="1">
      <alignment horizontal="center"/>
    </xf>
    <xf numFmtId="0" fontId="36" fillId="21" borderId="68" xfId="34" applyBorder="1" applyAlignment="1">
      <alignment horizontal="left" vertical="center"/>
    </xf>
    <xf numFmtId="0" fontId="36" fillId="21" borderId="73" xfId="34" applyBorder="1" applyAlignment="1">
      <alignment horizontal="left" vertical="center"/>
    </xf>
    <xf numFmtId="0" fontId="36" fillId="21" borderId="45" xfId="34" applyBorder="1" applyAlignment="1">
      <alignment horizontal="left" vertical="center"/>
    </xf>
    <xf numFmtId="3" fontId="36" fillId="21" borderId="32" xfId="34" applyNumberFormat="1" applyBorder="1" applyAlignment="1">
      <alignment horizontal="center"/>
    </xf>
    <xf numFmtId="0" fontId="36" fillId="21" borderId="72" xfId="34" applyBorder="1" applyAlignment="1">
      <alignment horizontal="left" vertical="center"/>
    </xf>
    <xf numFmtId="0" fontId="36" fillId="21" borderId="40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0" fontId="36" fillId="21" borderId="44" xfId="34" applyBorder="1" applyAlignment="1">
      <alignment horizontal="center" vertical="center"/>
    </xf>
    <xf numFmtId="0" fontId="36" fillId="21" borderId="74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Periodo 2003-2018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5"/>
          <c:y val="0.31175"/>
          <c:w val="0.69475"/>
          <c:h val="0.540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2003-2018'!$A$9:$A$12</c:f>
              <c:strCache/>
            </c:strRef>
          </c:cat>
          <c:val>
            <c:numRef>
              <c:f>'Nacional 2003-2018'!$R$9:$R$12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Causalidad Incendios Nacional
Periodo 2003-2018
</a:t>
            </a:r>
          </a:p>
        </c:rich>
      </c:tx>
      <c:layout>
        <c:manualLayout>
          <c:xMode val="factor"/>
          <c:yMode val="factor"/>
          <c:x val="-0.328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3075"/>
          <c:w val="0.89075"/>
          <c:h val="0.8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2003-2018'!$W$58:$W$70</c:f>
              <c:strCache/>
            </c:strRef>
          </c:cat>
          <c:val>
            <c:numRef>
              <c:f>'Nacional 2003-2018'!$S$16:$S$28</c:f>
              <c:numCache/>
            </c:numRef>
          </c:val>
        </c:ser>
        <c:axId val="62132105"/>
        <c:axId val="22318034"/>
      </c:barChart>
      <c:catAx>
        <c:axId val="62132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</a:t>
                </a:r>
              </a:p>
            </c:rich>
          </c:tx>
          <c:layout>
            <c:manualLayout>
              <c:xMode val="factor"/>
              <c:yMode val="factor"/>
              <c:x val="0.019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105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1987-2002'!$A$10:$A$18</c:f>
              <c:strCache/>
            </c:strRef>
          </c:cat>
          <c:val>
            <c:numRef>
              <c:f>'Nacional 1987-2002'!$R$10:$R$18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Distribución Causas 1987-2002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35575"/>
          <c:w val="0.59575"/>
          <c:h val="0.511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'Subtotal 2002-1985'!$A$10:$A$18</c:f>
              <c:strCache/>
            </c:strRef>
          </c:cat>
          <c:val>
            <c:numRef>
              <c:f>'Subtotal 2002-1985'!$AA$10:$AA$18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31</xdr:col>
      <xdr:colOff>190500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18745200" y="628650"/>
        <a:ext cx="7048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276225</xdr:colOff>
      <xdr:row>47</xdr:row>
      <xdr:rowOff>123825</xdr:rowOff>
    </xdr:from>
    <xdr:to>
      <xdr:col>31</xdr:col>
      <xdr:colOff>647700</xdr:colOff>
      <xdr:row>71</xdr:row>
      <xdr:rowOff>76200</xdr:rowOff>
    </xdr:to>
    <xdr:graphicFrame>
      <xdr:nvGraphicFramePr>
        <xdr:cNvPr id="2" name="Gráfico 2"/>
        <xdr:cNvGraphicFramePr/>
      </xdr:nvGraphicFramePr>
      <xdr:xfrm>
        <a:off x="17497425" y="8077200"/>
        <a:ext cx="87534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1858625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20</xdr:row>
      <xdr:rowOff>66675</xdr:rowOff>
    </xdr:from>
    <xdr:to>
      <xdr:col>20</xdr:col>
      <xdr:colOff>28575</xdr:colOff>
      <xdr:row>41</xdr:row>
      <xdr:rowOff>123825</xdr:rowOff>
    </xdr:to>
    <xdr:graphicFrame>
      <xdr:nvGraphicFramePr>
        <xdr:cNvPr id="1" name="Gráfico 1"/>
        <xdr:cNvGraphicFramePr/>
      </xdr:nvGraphicFramePr>
      <xdr:xfrm>
        <a:off x="2495550" y="607695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1.421875" defaultRowHeight="12.75"/>
  <cols>
    <col min="1" max="1" width="105.57421875" style="2" customWidth="1"/>
    <col min="2" max="3" width="7.7109375" style="2" bestFit="1" customWidth="1"/>
    <col min="4" max="5" width="7.7109375" style="2" customWidth="1"/>
    <col min="6" max="7" width="7.7109375" style="2" bestFit="1" customWidth="1"/>
    <col min="8" max="8" width="7.7109375" style="2" customWidth="1"/>
    <col min="9" max="12" width="7.7109375" style="2" bestFit="1" customWidth="1"/>
    <col min="13" max="17" width="7.7109375" style="2" customWidth="1"/>
    <col min="18" max="18" width="9.140625" style="2" bestFit="1" customWidth="1"/>
    <col min="19" max="19" width="8.7109375" style="2" bestFit="1" customWidth="1"/>
    <col min="20" max="16384" width="11.421875" style="2" customWidth="1"/>
  </cols>
  <sheetData>
    <row r="1" spans="1:23" ht="12.75">
      <c r="A1" s="47" t="s">
        <v>52</v>
      </c>
      <c r="W1" s="47" t="s">
        <v>52</v>
      </c>
    </row>
    <row r="2" spans="1:23" ht="12.75">
      <c r="A2" s="47" t="s">
        <v>53</v>
      </c>
      <c r="C2" s="7"/>
      <c r="W2" s="47" t="s">
        <v>242</v>
      </c>
    </row>
    <row r="3" spans="1:23" ht="12.75">
      <c r="A3" s="47" t="s">
        <v>266</v>
      </c>
      <c r="W3" s="47" t="s">
        <v>266</v>
      </c>
    </row>
    <row r="4" spans="1:31" ht="18">
      <c r="A4" s="214" t="s">
        <v>258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9"/>
      <c r="U4" s="9"/>
      <c r="V4" s="9"/>
      <c r="W4" s="9"/>
      <c r="X4" s="9"/>
      <c r="Y4" s="9"/>
      <c r="Z4" s="16"/>
      <c r="AA4" s="16"/>
      <c r="AB4" s="16"/>
      <c r="AC4" s="16"/>
      <c r="AD4" s="16"/>
      <c r="AE4" s="16"/>
    </row>
    <row r="5" spans="1:31" ht="18">
      <c r="A5" s="213" t="s">
        <v>267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9"/>
      <c r="U5" s="9"/>
      <c r="V5" s="9"/>
      <c r="W5" s="9"/>
      <c r="X5" s="9"/>
      <c r="Y5" s="9"/>
      <c r="Z5" s="16"/>
      <c r="AA5" s="16"/>
      <c r="AB5" s="16"/>
      <c r="AC5" s="16"/>
      <c r="AD5" s="16"/>
      <c r="AE5" s="16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37"/>
      <c r="L6" s="37"/>
      <c r="M6" s="37"/>
      <c r="N6" s="37"/>
      <c r="O6" s="37"/>
      <c r="P6" s="37"/>
      <c r="Q6" s="37"/>
      <c r="R6" s="1"/>
      <c r="S6" s="1"/>
    </row>
    <row r="7" spans="1:19" ht="15">
      <c r="A7" s="215" t="s">
        <v>165</v>
      </c>
      <c r="B7" s="221" t="s">
        <v>158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17" t="s">
        <v>2</v>
      </c>
      <c r="S7" s="219" t="s">
        <v>3</v>
      </c>
    </row>
    <row r="8" spans="1:19" ht="15">
      <c r="A8" s="216"/>
      <c r="B8" s="180">
        <v>2003</v>
      </c>
      <c r="C8" s="180">
        <v>2004</v>
      </c>
      <c r="D8" s="180">
        <v>2005</v>
      </c>
      <c r="E8" s="180">
        <v>2006</v>
      </c>
      <c r="F8" s="180">
        <v>2007</v>
      </c>
      <c r="G8" s="180">
        <v>2008</v>
      </c>
      <c r="H8" s="180">
        <v>2009</v>
      </c>
      <c r="I8" s="180">
        <v>2010</v>
      </c>
      <c r="J8" s="180">
        <v>2011</v>
      </c>
      <c r="K8" s="181">
        <v>2012</v>
      </c>
      <c r="L8" s="181">
        <v>2013</v>
      </c>
      <c r="M8" s="182">
        <v>2014</v>
      </c>
      <c r="N8" s="182">
        <v>2015</v>
      </c>
      <c r="O8" s="184">
        <v>2016</v>
      </c>
      <c r="P8" s="184">
        <v>2017</v>
      </c>
      <c r="Q8" s="184">
        <v>2018</v>
      </c>
      <c r="R8" s="218"/>
      <c r="S8" s="220"/>
    </row>
    <row r="9" spans="1:25" ht="12.75">
      <c r="A9" s="50" t="s">
        <v>164</v>
      </c>
      <c r="B9" s="19">
        <f aca="true" t="shared" si="0" ref="B9:G9">SUM(B16:B25)</f>
        <v>3820</v>
      </c>
      <c r="C9" s="19">
        <f t="shared" si="0"/>
        <v>3070</v>
      </c>
      <c r="D9" s="19">
        <f t="shared" si="0"/>
        <v>3192</v>
      </c>
      <c r="E9" s="19">
        <f t="shared" si="0"/>
        <v>3258</v>
      </c>
      <c r="F9" s="19">
        <f t="shared" si="0"/>
        <v>3286</v>
      </c>
      <c r="G9" s="19">
        <f t="shared" si="0"/>
        <v>3996</v>
      </c>
      <c r="H9" s="19">
        <f aca="true" t="shared" si="1" ref="H9:M9">SUM(H16:H25)</f>
        <v>3336</v>
      </c>
      <c r="I9" s="19">
        <f t="shared" si="1"/>
        <v>2293</v>
      </c>
      <c r="J9" s="19">
        <f t="shared" si="1"/>
        <v>3094</v>
      </c>
      <c r="K9" s="19">
        <f t="shared" si="1"/>
        <v>2833</v>
      </c>
      <c r="L9" s="19">
        <f t="shared" si="1"/>
        <v>3317</v>
      </c>
      <c r="M9" s="19">
        <f t="shared" si="1"/>
        <v>3706</v>
      </c>
      <c r="N9" s="19">
        <f>SUM(N16:N25)</f>
        <v>4252</v>
      </c>
      <c r="O9" s="19">
        <f>SUM(O16:O25)</f>
        <v>4067</v>
      </c>
      <c r="P9" s="19">
        <f>SUM(P16:P25)</f>
        <v>3314</v>
      </c>
      <c r="Q9" s="19">
        <f>SUM(Q16:Q25)</f>
        <v>3801</v>
      </c>
      <c r="R9" s="19">
        <f>SUM(B9:Q9)</f>
        <v>54635</v>
      </c>
      <c r="S9" s="51">
        <f>(R9/R$13)*100</f>
        <v>56.307907945047354</v>
      </c>
      <c r="T9" s="18"/>
      <c r="U9" s="18"/>
      <c r="X9" s="17" t="s">
        <v>164</v>
      </c>
      <c r="Y9" s="2">
        <v>23442</v>
      </c>
    </row>
    <row r="10" spans="1:25" ht="12.75">
      <c r="A10" s="52" t="s">
        <v>145</v>
      </c>
      <c r="B10" s="20">
        <f aca="true" t="shared" si="2" ref="B10:G12">SUM(B26)</f>
        <v>1714</v>
      </c>
      <c r="C10" s="20">
        <f t="shared" si="2"/>
        <v>1190</v>
      </c>
      <c r="D10" s="20">
        <f t="shared" si="2"/>
        <v>1763</v>
      </c>
      <c r="E10" s="20">
        <f t="shared" si="2"/>
        <v>1741</v>
      </c>
      <c r="F10" s="20">
        <f t="shared" si="2"/>
        <v>1463</v>
      </c>
      <c r="G10" s="20">
        <f t="shared" si="2"/>
        <v>2179</v>
      </c>
      <c r="H10" s="20">
        <f aca="true" t="shared" si="3" ref="H10:M10">SUM(H26)</f>
        <v>1966</v>
      </c>
      <c r="I10" s="20">
        <f t="shared" si="3"/>
        <v>1363</v>
      </c>
      <c r="J10" s="20">
        <f t="shared" si="3"/>
        <v>1623</v>
      </c>
      <c r="K10" s="20">
        <f t="shared" si="3"/>
        <v>2413</v>
      </c>
      <c r="L10" s="20">
        <f t="shared" si="3"/>
        <v>2050</v>
      </c>
      <c r="M10" s="20">
        <f t="shared" si="3"/>
        <v>2217</v>
      </c>
      <c r="N10" s="20">
        <f aca="true" t="shared" si="4" ref="N10:Q12">SUM(N26)</f>
        <v>3273</v>
      </c>
      <c r="O10" s="20">
        <f t="shared" si="4"/>
        <v>2463</v>
      </c>
      <c r="P10" s="20">
        <f t="shared" si="4"/>
        <v>1689</v>
      </c>
      <c r="Q10" s="20">
        <f t="shared" si="4"/>
        <v>1924</v>
      </c>
      <c r="R10" s="20">
        <f>SUM(B10:Q10)</f>
        <v>31031</v>
      </c>
      <c r="S10" s="53">
        <f>(R10/R$13)*100</f>
        <v>31.981160271671357</v>
      </c>
      <c r="U10" s="18"/>
      <c r="X10" s="17" t="s">
        <v>145</v>
      </c>
      <c r="Y10" s="2">
        <v>11135</v>
      </c>
    </row>
    <row r="11" spans="1:25" ht="12.75">
      <c r="A11" s="52" t="s">
        <v>146</v>
      </c>
      <c r="B11" s="20">
        <f t="shared" si="2"/>
        <v>4</v>
      </c>
      <c r="C11" s="20">
        <f t="shared" si="2"/>
        <v>23</v>
      </c>
      <c r="D11" s="20">
        <f t="shared" si="2"/>
        <v>18</v>
      </c>
      <c r="E11" s="20">
        <f t="shared" si="2"/>
        <v>6</v>
      </c>
      <c r="F11" s="20">
        <f t="shared" si="2"/>
        <v>14</v>
      </c>
      <c r="G11" s="20">
        <f t="shared" si="2"/>
        <v>41</v>
      </c>
      <c r="H11" s="20">
        <f aca="true" t="shared" si="5" ref="H11:M12">SUM(H27)</f>
        <v>15</v>
      </c>
      <c r="I11" s="20">
        <f t="shared" si="5"/>
        <v>5</v>
      </c>
      <c r="J11" s="20">
        <f t="shared" si="5"/>
        <v>12</v>
      </c>
      <c r="K11" s="20">
        <f>SUM(K27)</f>
        <v>17</v>
      </c>
      <c r="L11" s="20">
        <f t="shared" si="5"/>
        <v>13</v>
      </c>
      <c r="M11" s="20">
        <f t="shared" si="5"/>
        <v>22</v>
      </c>
      <c r="N11" s="20">
        <f t="shared" si="4"/>
        <v>58</v>
      </c>
      <c r="O11" s="20">
        <f t="shared" si="4"/>
        <v>19</v>
      </c>
      <c r="P11" s="20">
        <f t="shared" si="4"/>
        <v>16</v>
      </c>
      <c r="Q11" s="20">
        <f t="shared" si="4"/>
        <v>21</v>
      </c>
      <c r="R11" s="20">
        <f>SUM(B11:Q11)</f>
        <v>304</v>
      </c>
      <c r="S11" s="53">
        <f>(R11/R$13)*100</f>
        <v>0.3133083923363118</v>
      </c>
      <c r="U11" s="18"/>
      <c r="X11" s="17" t="s">
        <v>146</v>
      </c>
      <c r="Y11" s="2">
        <v>118</v>
      </c>
    </row>
    <row r="12" spans="1:25" ht="12.75">
      <c r="A12" s="54" t="s">
        <v>147</v>
      </c>
      <c r="B12" s="21">
        <f t="shared" si="2"/>
        <v>2034</v>
      </c>
      <c r="C12" s="21">
        <f t="shared" si="2"/>
        <v>2147</v>
      </c>
      <c r="D12" s="21">
        <f t="shared" si="2"/>
        <v>1680</v>
      </c>
      <c r="E12" s="21">
        <f t="shared" si="2"/>
        <v>391</v>
      </c>
      <c r="F12" s="21">
        <f t="shared" si="2"/>
        <v>380</v>
      </c>
      <c r="G12" s="21">
        <f t="shared" si="2"/>
        <v>759</v>
      </c>
      <c r="H12" s="21">
        <f t="shared" si="5"/>
        <v>840</v>
      </c>
      <c r="I12" s="21">
        <f t="shared" si="5"/>
        <v>408</v>
      </c>
      <c r="J12" s="21">
        <f t="shared" si="5"/>
        <v>223</v>
      </c>
      <c r="K12" s="21">
        <f>SUM(K28)</f>
        <v>246</v>
      </c>
      <c r="L12" s="21">
        <f t="shared" si="5"/>
        <v>271</v>
      </c>
      <c r="M12" s="21">
        <f t="shared" si="5"/>
        <v>390</v>
      </c>
      <c r="N12" s="21">
        <f t="shared" si="4"/>
        <v>465</v>
      </c>
      <c r="O12" s="21">
        <f t="shared" si="4"/>
        <v>235</v>
      </c>
      <c r="P12" s="21">
        <f t="shared" si="4"/>
        <v>255</v>
      </c>
      <c r="Q12" s="21">
        <f t="shared" si="4"/>
        <v>335</v>
      </c>
      <c r="R12" s="21">
        <f>SUM(B12:Q12)</f>
        <v>11059</v>
      </c>
      <c r="S12" s="55">
        <f>(R12/R$13)*100</f>
        <v>11.397623390944975</v>
      </c>
      <c r="U12" s="18"/>
      <c r="X12" s="17" t="s">
        <v>147</v>
      </c>
      <c r="Y12" s="2">
        <v>8085</v>
      </c>
    </row>
    <row r="13" spans="1:21" ht="15">
      <c r="A13" s="56" t="s">
        <v>20</v>
      </c>
      <c r="B13" s="57">
        <f aca="true" t="shared" si="6" ref="B13:I13">SUM(B9:B12)</f>
        <v>7572</v>
      </c>
      <c r="C13" s="57">
        <f t="shared" si="6"/>
        <v>6430</v>
      </c>
      <c r="D13" s="57">
        <f t="shared" si="6"/>
        <v>6653</v>
      </c>
      <c r="E13" s="57">
        <f t="shared" si="6"/>
        <v>5396</v>
      </c>
      <c r="F13" s="57">
        <f t="shared" si="6"/>
        <v>5143</v>
      </c>
      <c r="G13" s="57">
        <f t="shared" si="6"/>
        <v>6975</v>
      </c>
      <c r="H13" s="57">
        <f t="shared" si="6"/>
        <v>6157</v>
      </c>
      <c r="I13" s="57">
        <f t="shared" si="6"/>
        <v>4069</v>
      </c>
      <c r="J13" s="57">
        <f aca="true" t="shared" si="7" ref="J13:Q13">SUM(J9:J12)</f>
        <v>4952</v>
      </c>
      <c r="K13" s="57">
        <f t="shared" si="7"/>
        <v>5509</v>
      </c>
      <c r="L13" s="57">
        <f t="shared" si="7"/>
        <v>5651</v>
      </c>
      <c r="M13" s="57">
        <f t="shared" si="7"/>
        <v>6335</v>
      </c>
      <c r="N13" s="57">
        <f t="shared" si="7"/>
        <v>8048</v>
      </c>
      <c r="O13" s="57">
        <f t="shared" si="7"/>
        <v>6784</v>
      </c>
      <c r="P13" s="57">
        <f t="shared" si="7"/>
        <v>5274</v>
      </c>
      <c r="Q13" s="57">
        <f t="shared" si="7"/>
        <v>6081</v>
      </c>
      <c r="R13" s="210">
        <f>SUM(B13:Q13)</f>
        <v>97029</v>
      </c>
      <c r="S13" s="58">
        <f>(R13/R$13)*100</f>
        <v>100</v>
      </c>
      <c r="U13" s="18"/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</row>
    <row r="15" spans="1:19" ht="15">
      <c r="A15" s="59" t="s">
        <v>167</v>
      </c>
      <c r="B15" s="183">
        <v>2003</v>
      </c>
      <c r="C15" s="183">
        <v>2004</v>
      </c>
      <c r="D15" s="183">
        <v>2005</v>
      </c>
      <c r="E15" s="183">
        <v>2006</v>
      </c>
      <c r="F15" s="183">
        <v>2007</v>
      </c>
      <c r="G15" s="183">
        <v>2008</v>
      </c>
      <c r="H15" s="183">
        <v>2009</v>
      </c>
      <c r="I15" s="183">
        <v>2010</v>
      </c>
      <c r="J15" s="183">
        <v>2011</v>
      </c>
      <c r="K15" s="184">
        <v>2012</v>
      </c>
      <c r="L15" s="184">
        <v>2013</v>
      </c>
      <c r="M15" s="184">
        <v>2014</v>
      </c>
      <c r="N15" s="184">
        <v>2015</v>
      </c>
      <c r="O15" s="184">
        <v>2016</v>
      </c>
      <c r="P15" s="184">
        <v>2017</v>
      </c>
      <c r="Q15" s="184">
        <v>2018</v>
      </c>
      <c r="R15" s="60" t="s">
        <v>2</v>
      </c>
      <c r="S15" s="48" t="s">
        <v>3</v>
      </c>
    </row>
    <row r="16" spans="1:24" ht="12.75">
      <c r="A16" s="61" t="s">
        <v>4</v>
      </c>
      <c r="B16" s="19">
        <f aca="true" t="shared" si="8" ref="B16:G16">SUM(B32:B54)</f>
        <v>167</v>
      </c>
      <c r="C16" s="19">
        <f t="shared" si="8"/>
        <v>158</v>
      </c>
      <c r="D16" s="19">
        <f t="shared" si="8"/>
        <v>196</v>
      </c>
      <c r="E16" s="19">
        <f t="shared" si="8"/>
        <v>260</v>
      </c>
      <c r="F16" s="19">
        <f t="shared" si="8"/>
        <v>210</v>
      </c>
      <c r="G16" s="19">
        <f t="shared" si="8"/>
        <v>338</v>
      </c>
      <c r="H16" s="19">
        <f aca="true" t="shared" si="9" ref="H16:O16">SUM(H32:H54)</f>
        <v>220</v>
      </c>
      <c r="I16" s="19">
        <f t="shared" si="9"/>
        <v>134</v>
      </c>
      <c r="J16" s="19">
        <f t="shared" si="9"/>
        <v>189</v>
      </c>
      <c r="K16" s="19">
        <f t="shared" si="9"/>
        <v>214</v>
      </c>
      <c r="L16" s="19">
        <f t="shared" si="9"/>
        <v>285</v>
      </c>
      <c r="M16" s="19">
        <f t="shared" si="9"/>
        <v>273</v>
      </c>
      <c r="N16" s="19">
        <f t="shared" si="9"/>
        <v>357</v>
      </c>
      <c r="O16" s="19">
        <f t="shared" si="9"/>
        <v>337</v>
      </c>
      <c r="P16" s="19">
        <f>SUM(P32:P54)</f>
        <v>220</v>
      </c>
      <c r="Q16" s="19">
        <f>SUM(Q32:Q54)</f>
        <v>250</v>
      </c>
      <c r="R16" s="19">
        <f>SUM(B16:Q16)</f>
        <v>3808</v>
      </c>
      <c r="S16" s="51">
        <f>(R16/R$29)*100</f>
        <v>3.924599861896959</v>
      </c>
      <c r="U16" s="18"/>
      <c r="W16" s="5"/>
      <c r="X16" s="18"/>
    </row>
    <row r="17" spans="1:24" ht="12.75">
      <c r="A17" s="62" t="s">
        <v>5</v>
      </c>
      <c r="B17" s="20">
        <f aca="true" t="shared" si="10" ref="B17:G17">SUM(B55:B64)</f>
        <v>340</v>
      </c>
      <c r="C17" s="20">
        <f t="shared" si="10"/>
        <v>245</v>
      </c>
      <c r="D17" s="20">
        <f t="shared" si="10"/>
        <v>281</v>
      </c>
      <c r="E17" s="20">
        <f t="shared" si="10"/>
        <v>176</v>
      </c>
      <c r="F17" s="20">
        <f t="shared" si="10"/>
        <v>224</v>
      </c>
      <c r="G17" s="20">
        <f t="shared" si="10"/>
        <v>435</v>
      </c>
      <c r="H17" s="20">
        <f aca="true" t="shared" si="11" ref="H17:M17">SUM(H55:H64)</f>
        <v>321</v>
      </c>
      <c r="I17" s="20">
        <f t="shared" si="11"/>
        <v>157</v>
      </c>
      <c r="J17" s="20">
        <f t="shared" si="11"/>
        <v>218</v>
      </c>
      <c r="K17" s="20">
        <f t="shared" si="11"/>
        <v>200</v>
      </c>
      <c r="L17" s="20">
        <f t="shared" si="11"/>
        <v>274</v>
      </c>
      <c r="M17" s="20">
        <f t="shared" si="11"/>
        <v>262</v>
      </c>
      <c r="N17" s="20">
        <f>SUM(N55:N64)</f>
        <v>295</v>
      </c>
      <c r="O17" s="20">
        <f>SUM(O55:O64)</f>
        <v>354</v>
      </c>
      <c r="P17" s="20">
        <f>SUM(P55:P64)</f>
        <v>248</v>
      </c>
      <c r="Q17" s="20">
        <f>SUM(Q55:Q64)</f>
        <v>290</v>
      </c>
      <c r="R17" s="20">
        <f aca="true" t="shared" si="12" ref="R17:R29">SUM(B17:Q17)</f>
        <v>4320</v>
      </c>
      <c r="S17" s="53">
        <f aca="true" t="shared" si="13" ref="S17:S29">(R17/R$29)*100</f>
        <v>4.452277154252853</v>
      </c>
      <c r="W17" s="5"/>
      <c r="X17" s="18"/>
    </row>
    <row r="18" spans="1:24" ht="12.75">
      <c r="A18" s="62" t="s">
        <v>6</v>
      </c>
      <c r="B18" s="20">
        <f aca="true" t="shared" si="14" ref="B18:G18">SUM(B65:B68)</f>
        <v>348</v>
      </c>
      <c r="C18" s="20">
        <f t="shared" si="14"/>
        <v>79</v>
      </c>
      <c r="D18" s="20">
        <f t="shared" si="14"/>
        <v>54</v>
      </c>
      <c r="E18" s="20">
        <f t="shared" si="14"/>
        <v>91</v>
      </c>
      <c r="F18" s="20">
        <f t="shared" si="14"/>
        <v>66</v>
      </c>
      <c r="G18" s="20">
        <f t="shared" si="14"/>
        <v>90</v>
      </c>
      <c r="H18" s="20">
        <f aca="true" t="shared" si="15" ref="H18:M18">SUM(H65:H68)</f>
        <v>80</v>
      </c>
      <c r="I18" s="20">
        <f t="shared" si="15"/>
        <v>27</v>
      </c>
      <c r="J18" s="20">
        <f t="shared" si="15"/>
        <v>59</v>
      </c>
      <c r="K18" s="20">
        <f t="shared" si="15"/>
        <v>61</v>
      </c>
      <c r="L18" s="20">
        <f t="shared" si="15"/>
        <v>48</v>
      </c>
      <c r="M18" s="20">
        <f t="shared" si="15"/>
        <v>56</v>
      </c>
      <c r="N18" s="20">
        <f>SUM(N65:N68)</f>
        <v>42</v>
      </c>
      <c r="O18" s="20">
        <f>SUM(O65:O68)</f>
        <v>44</v>
      </c>
      <c r="P18" s="20">
        <f>SUM(P65:P68)</f>
        <v>46</v>
      </c>
      <c r="Q18" s="20">
        <f>SUM(Q65:Q68)</f>
        <v>31</v>
      </c>
      <c r="R18" s="20">
        <f t="shared" si="12"/>
        <v>1222</v>
      </c>
      <c r="S18" s="53">
        <f t="shared" si="13"/>
        <v>1.259417287615043</v>
      </c>
      <c r="X18" s="18"/>
    </row>
    <row r="19" spans="1:24" ht="12.75">
      <c r="A19" s="62" t="s">
        <v>7</v>
      </c>
      <c r="B19" s="20">
        <f aca="true" t="shared" si="16" ref="B19:G19">SUM(B69:B74)</f>
        <v>813</v>
      </c>
      <c r="C19" s="20">
        <f t="shared" si="16"/>
        <v>663</v>
      </c>
      <c r="D19" s="20">
        <f t="shared" si="16"/>
        <v>537</v>
      </c>
      <c r="E19" s="20">
        <f t="shared" si="16"/>
        <v>503</v>
      </c>
      <c r="F19" s="20">
        <f t="shared" si="16"/>
        <v>579</v>
      </c>
      <c r="G19" s="20">
        <f t="shared" si="16"/>
        <v>655</v>
      </c>
      <c r="H19" s="20">
        <f aca="true" t="shared" si="17" ref="H19:M19">SUM(H69:H74)</f>
        <v>574</v>
      </c>
      <c r="I19" s="20">
        <f t="shared" si="17"/>
        <v>358</v>
      </c>
      <c r="J19" s="20">
        <f t="shared" si="17"/>
        <v>485</v>
      </c>
      <c r="K19" s="20">
        <f t="shared" si="17"/>
        <v>386</v>
      </c>
      <c r="L19" s="20">
        <f t="shared" si="17"/>
        <v>372</v>
      </c>
      <c r="M19" s="20">
        <f t="shared" si="17"/>
        <v>312</v>
      </c>
      <c r="N19" s="20">
        <f>SUM(N69:N74)</f>
        <v>352</v>
      </c>
      <c r="O19" s="20">
        <f>SUM(O69:O74)</f>
        <v>307</v>
      </c>
      <c r="P19" s="20">
        <f>SUM(P69:P74)</f>
        <v>229</v>
      </c>
      <c r="Q19" s="20">
        <f>SUM(Q69:Q74)</f>
        <v>193</v>
      </c>
      <c r="R19" s="20">
        <f t="shared" si="12"/>
        <v>7318</v>
      </c>
      <c r="S19" s="53">
        <f t="shared" si="13"/>
        <v>7.5420750497274005</v>
      </c>
      <c r="T19" s="6"/>
      <c r="U19" s="6"/>
      <c r="V19" s="6"/>
      <c r="W19" s="5"/>
      <c r="X19" s="18"/>
    </row>
    <row r="20" spans="1:24" ht="12.75">
      <c r="A20" s="62" t="s">
        <v>8</v>
      </c>
      <c r="B20" s="20">
        <f aca="true" t="shared" si="18" ref="B20:G20">SUM(B75:B78)</f>
        <v>19</v>
      </c>
      <c r="C20" s="20">
        <f t="shared" si="18"/>
        <v>20</v>
      </c>
      <c r="D20" s="20">
        <f t="shared" si="18"/>
        <v>40</v>
      </c>
      <c r="E20" s="20">
        <f t="shared" si="18"/>
        <v>32</v>
      </c>
      <c r="F20" s="20">
        <f t="shared" si="18"/>
        <v>23</v>
      </c>
      <c r="G20" s="20">
        <f t="shared" si="18"/>
        <v>34</v>
      </c>
      <c r="H20" s="20">
        <f aca="true" t="shared" si="19" ref="H20:M20">SUM(H75:H78)</f>
        <v>20</v>
      </c>
      <c r="I20" s="20">
        <f t="shared" si="19"/>
        <v>16</v>
      </c>
      <c r="J20" s="20">
        <f t="shared" si="19"/>
        <v>16</v>
      </c>
      <c r="K20" s="20">
        <f t="shared" si="19"/>
        <v>17</v>
      </c>
      <c r="L20" s="20">
        <f t="shared" si="19"/>
        <v>13</v>
      </c>
      <c r="M20" s="20">
        <f t="shared" si="19"/>
        <v>17</v>
      </c>
      <c r="N20" s="20">
        <f>SUM(N75:N78)</f>
        <v>27</v>
      </c>
      <c r="O20" s="20">
        <f>SUM(O75:O78)</f>
        <v>19</v>
      </c>
      <c r="P20" s="20">
        <f>SUM(P75:P78)</f>
        <v>13</v>
      </c>
      <c r="Q20" s="20">
        <f>SUM(Q75:Q78)</f>
        <v>18</v>
      </c>
      <c r="R20" s="20">
        <f>SUM(B20:Q20)</f>
        <v>344</v>
      </c>
      <c r="S20" s="53">
        <f t="shared" si="13"/>
        <v>0.354533180801616</v>
      </c>
      <c r="T20" s="7"/>
      <c r="U20" s="7"/>
      <c r="V20" s="7"/>
      <c r="X20" s="18"/>
    </row>
    <row r="21" spans="1:24" ht="12.75">
      <c r="A21" s="62" t="s">
        <v>9</v>
      </c>
      <c r="B21" s="20">
        <f aca="true" t="shared" si="20" ref="B21:G21">SUM(B79:B81)</f>
        <v>46</v>
      </c>
      <c r="C21" s="20">
        <f t="shared" si="20"/>
        <v>42</v>
      </c>
      <c r="D21" s="20">
        <f t="shared" si="20"/>
        <v>48</v>
      </c>
      <c r="E21" s="20">
        <f t="shared" si="20"/>
        <v>35</v>
      </c>
      <c r="F21" s="20">
        <f t="shared" si="20"/>
        <v>28</v>
      </c>
      <c r="G21" s="20">
        <f t="shared" si="20"/>
        <v>75</v>
      </c>
      <c r="H21" s="20">
        <f aca="true" t="shared" si="21" ref="H21:Q21">SUM(H79:H81)</f>
        <v>85</v>
      </c>
      <c r="I21" s="20">
        <f t="shared" si="21"/>
        <v>22</v>
      </c>
      <c r="J21" s="20">
        <f t="shared" si="21"/>
        <v>42</v>
      </c>
      <c r="K21" s="20">
        <f t="shared" si="21"/>
        <v>68</v>
      </c>
      <c r="L21" s="20">
        <f t="shared" si="21"/>
        <v>52</v>
      </c>
      <c r="M21" s="20">
        <f t="shared" si="21"/>
        <v>97</v>
      </c>
      <c r="N21" s="20">
        <f t="shared" si="21"/>
        <v>131</v>
      </c>
      <c r="O21" s="20">
        <f t="shared" si="21"/>
        <v>95</v>
      </c>
      <c r="P21" s="20">
        <f t="shared" si="21"/>
        <v>62</v>
      </c>
      <c r="Q21" s="20">
        <f t="shared" si="21"/>
        <v>80</v>
      </c>
      <c r="R21" s="20">
        <f t="shared" si="12"/>
        <v>1008</v>
      </c>
      <c r="S21" s="53">
        <f t="shared" si="13"/>
        <v>1.0388646693256656</v>
      </c>
      <c r="T21" s="7"/>
      <c r="U21" s="7"/>
      <c r="V21" s="7"/>
      <c r="X21" s="18"/>
    </row>
    <row r="22" spans="1:24" ht="12.75">
      <c r="A22" s="62" t="s">
        <v>10</v>
      </c>
      <c r="B22" s="20">
        <f aca="true" t="shared" si="22" ref="B22:G22">SUM(B82:B86)</f>
        <v>1753</v>
      </c>
      <c r="C22" s="20">
        <f t="shared" si="22"/>
        <v>1513</v>
      </c>
      <c r="D22" s="20">
        <f t="shared" si="22"/>
        <v>1663</v>
      </c>
      <c r="E22" s="20">
        <f t="shared" si="22"/>
        <v>1801</v>
      </c>
      <c r="F22" s="20">
        <f t="shared" si="22"/>
        <v>1819</v>
      </c>
      <c r="G22" s="20">
        <f t="shared" si="22"/>
        <v>1971</v>
      </c>
      <c r="H22" s="20">
        <f aca="true" t="shared" si="23" ref="H22:Q22">SUM(H82:H86)</f>
        <v>1677</v>
      </c>
      <c r="I22" s="20">
        <f t="shared" si="23"/>
        <v>1267</v>
      </c>
      <c r="J22" s="20">
        <f t="shared" si="23"/>
        <v>1662</v>
      </c>
      <c r="K22" s="20">
        <f t="shared" si="23"/>
        <v>1468</v>
      </c>
      <c r="L22" s="20">
        <f t="shared" si="23"/>
        <v>1841</v>
      </c>
      <c r="M22" s="20">
        <f t="shared" si="23"/>
        <v>2200</v>
      </c>
      <c r="N22" s="20">
        <f t="shared" si="23"/>
        <v>2526</v>
      </c>
      <c r="O22" s="20">
        <f t="shared" si="23"/>
        <v>2358</v>
      </c>
      <c r="P22" s="20">
        <f t="shared" si="23"/>
        <v>1963</v>
      </c>
      <c r="Q22" s="20">
        <f t="shared" si="23"/>
        <v>2323</v>
      </c>
      <c r="R22" s="20">
        <f t="shared" si="12"/>
        <v>29805</v>
      </c>
      <c r="S22" s="53">
        <f t="shared" si="13"/>
        <v>30.71762050520978</v>
      </c>
      <c r="W22" s="5"/>
      <c r="X22" s="18"/>
    </row>
    <row r="23" spans="1:24" ht="12.75">
      <c r="A23" s="62" t="s">
        <v>11</v>
      </c>
      <c r="B23" s="20">
        <f aca="true" t="shared" si="24" ref="B23:G23">SUM(B87:B100)</f>
        <v>244</v>
      </c>
      <c r="C23" s="20">
        <f t="shared" si="24"/>
        <v>230</v>
      </c>
      <c r="D23" s="20">
        <f t="shared" si="24"/>
        <v>234</v>
      </c>
      <c r="E23" s="20">
        <f t="shared" si="24"/>
        <v>215</v>
      </c>
      <c r="F23" s="20">
        <f t="shared" si="24"/>
        <v>187</v>
      </c>
      <c r="G23" s="20">
        <f t="shared" si="24"/>
        <v>206</v>
      </c>
      <c r="H23" s="20">
        <f aca="true" t="shared" si="25" ref="H23:Q23">SUM(H87:H100)</f>
        <v>171</v>
      </c>
      <c r="I23" s="20">
        <f t="shared" si="25"/>
        <v>130</v>
      </c>
      <c r="J23" s="20">
        <f t="shared" si="25"/>
        <v>225</v>
      </c>
      <c r="K23" s="20">
        <f t="shared" si="25"/>
        <v>226</v>
      </c>
      <c r="L23" s="20">
        <f t="shared" si="25"/>
        <v>244</v>
      </c>
      <c r="M23" s="20">
        <f t="shared" si="25"/>
        <v>271</v>
      </c>
      <c r="N23" s="20">
        <f t="shared" si="25"/>
        <v>278</v>
      </c>
      <c r="O23" s="20">
        <f t="shared" si="25"/>
        <v>320</v>
      </c>
      <c r="P23" s="20">
        <f t="shared" si="25"/>
        <v>210</v>
      </c>
      <c r="Q23" s="20">
        <f t="shared" si="25"/>
        <v>298</v>
      </c>
      <c r="R23" s="20">
        <f t="shared" si="12"/>
        <v>3689</v>
      </c>
      <c r="S23" s="53">
        <f t="shared" si="13"/>
        <v>3.8019561162126783</v>
      </c>
      <c r="T23" s="7"/>
      <c r="U23" s="7"/>
      <c r="V23" s="7"/>
      <c r="X23" s="18"/>
    </row>
    <row r="24" spans="1:24" ht="12.75">
      <c r="A24" s="62" t="s">
        <v>12</v>
      </c>
      <c r="B24" s="20">
        <f aca="true" t="shared" si="26" ref="B24:G24">SUM(B101:B104)</f>
        <v>35</v>
      </c>
      <c r="C24" s="20">
        <f t="shared" si="26"/>
        <v>52</v>
      </c>
      <c r="D24" s="20">
        <f t="shared" si="26"/>
        <v>52</v>
      </c>
      <c r="E24" s="20">
        <f t="shared" si="26"/>
        <v>74</v>
      </c>
      <c r="F24" s="20">
        <f t="shared" si="26"/>
        <v>90</v>
      </c>
      <c r="G24" s="20">
        <f t="shared" si="26"/>
        <v>121</v>
      </c>
      <c r="H24" s="20">
        <f aca="true" t="shared" si="27" ref="H24:Q24">SUM(H101:H104)</f>
        <v>131</v>
      </c>
      <c r="I24" s="20">
        <f t="shared" si="27"/>
        <v>127</v>
      </c>
      <c r="J24" s="20">
        <f t="shared" si="27"/>
        <v>121</v>
      </c>
      <c r="K24" s="20">
        <f t="shared" si="27"/>
        <v>128</v>
      </c>
      <c r="L24" s="20">
        <f t="shared" si="27"/>
        <v>126</v>
      </c>
      <c r="M24" s="20">
        <f t="shared" si="27"/>
        <v>161</v>
      </c>
      <c r="N24" s="20">
        <f t="shared" si="27"/>
        <v>172</v>
      </c>
      <c r="O24" s="20">
        <f t="shared" si="27"/>
        <v>176</v>
      </c>
      <c r="P24" s="20">
        <f t="shared" si="27"/>
        <v>208</v>
      </c>
      <c r="Q24" s="20">
        <f t="shared" si="27"/>
        <v>224</v>
      </c>
      <c r="R24" s="20">
        <f t="shared" si="12"/>
        <v>1998</v>
      </c>
      <c r="S24" s="53">
        <f t="shared" si="13"/>
        <v>2.059178183841944</v>
      </c>
      <c r="T24" s="7"/>
      <c r="U24" s="7"/>
      <c r="V24" s="7"/>
      <c r="X24" s="18"/>
    </row>
    <row r="25" spans="1:24" ht="12.75">
      <c r="A25" s="62" t="s">
        <v>13</v>
      </c>
      <c r="B25" s="20">
        <f aca="true" t="shared" si="28" ref="B25:G25">SUM(B105:B110)</f>
        <v>55</v>
      </c>
      <c r="C25" s="20">
        <f t="shared" si="28"/>
        <v>68</v>
      </c>
      <c r="D25" s="20">
        <f t="shared" si="28"/>
        <v>87</v>
      </c>
      <c r="E25" s="20">
        <f t="shared" si="28"/>
        <v>71</v>
      </c>
      <c r="F25" s="20">
        <f t="shared" si="28"/>
        <v>60</v>
      </c>
      <c r="G25" s="20">
        <f t="shared" si="28"/>
        <v>71</v>
      </c>
      <c r="H25" s="20">
        <f aca="true" t="shared" si="29" ref="H25:Q25">SUM(H105:H110)</f>
        <v>57</v>
      </c>
      <c r="I25" s="20">
        <f t="shared" si="29"/>
        <v>55</v>
      </c>
      <c r="J25" s="20">
        <f t="shared" si="29"/>
        <v>77</v>
      </c>
      <c r="K25" s="20">
        <f t="shared" si="29"/>
        <v>65</v>
      </c>
      <c r="L25" s="20">
        <f t="shared" si="29"/>
        <v>62</v>
      </c>
      <c r="M25" s="20">
        <f t="shared" si="29"/>
        <v>57</v>
      </c>
      <c r="N25" s="20">
        <f t="shared" si="29"/>
        <v>72</v>
      </c>
      <c r="O25" s="20">
        <f t="shared" si="29"/>
        <v>57</v>
      </c>
      <c r="P25" s="20">
        <f t="shared" si="29"/>
        <v>115</v>
      </c>
      <c r="Q25" s="20">
        <f t="shared" si="29"/>
        <v>94</v>
      </c>
      <c r="R25" s="20">
        <f t="shared" si="12"/>
        <v>1123</v>
      </c>
      <c r="S25" s="53">
        <f t="shared" si="13"/>
        <v>1.1573859361634151</v>
      </c>
      <c r="W25" s="5"/>
      <c r="X25" s="18"/>
    </row>
    <row r="26" spans="1:24" ht="12.75">
      <c r="A26" s="62" t="s">
        <v>14</v>
      </c>
      <c r="B26" s="20">
        <f aca="true" t="shared" si="30" ref="B26:G26">SUM(B111:B121)</f>
        <v>1714</v>
      </c>
      <c r="C26" s="20">
        <f t="shared" si="30"/>
        <v>1190</v>
      </c>
      <c r="D26" s="20">
        <f t="shared" si="30"/>
        <v>1763</v>
      </c>
      <c r="E26" s="20">
        <f t="shared" si="30"/>
        <v>1741</v>
      </c>
      <c r="F26" s="20">
        <f t="shared" si="30"/>
        <v>1463</v>
      </c>
      <c r="G26" s="20">
        <f t="shared" si="30"/>
        <v>2179</v>
      </c>
      <c r="H26" s="20">
        <f aca="true" t="shared" si="31" ref="H26:Q26">SUM(H111:H121)</f>
        <v>1966</v>
      </c>
      <c r="I26" s="20">
        <f t="shared" si="31"/>
        <v>1363</v>
      </c>
      <c r="J26" s="20">
        <f t="shared" si="31"/>
        <v>1623</v>
      </c>
      <c r="K26" s="20">
        <f t="shared" si="31"/>
        <v>2413</v>
      </c>
      <c r="L26" s="20">
        <f t="shared" si="31"/>
        <v>2050</v>
      </c>
      <c r="M26" s="20">
        <f t="shared" si="31"/>
        <v>2217</v>
      </c>
      <c r="N26" s="20">
        <f t="shared" si="31"/>
        <v>3273</v>
      </c>
      <c r="O26" s="20">
        <f t="shared" si="31"/>
        <v>2463</v>
      </c>
      <c r="P26" s="20">
        <f t="shared" si="31"/>
        <v>1689</v>
      </c>
      <c r="Q26" s="20">
        <f t="shared" si="31"/>
        <v>1924</v>
      </c>
      <c r="R26" s="20">
        <f t="shared" si="12"/>
        <v>31031</v>
      </c>
      <c r="S26" s="53">
        <f t="shared" si="13"/>
        <v>31.981160271671357</v>
      </c>
      <c r="W26" s="5"/>
      <c r="X26" s="18"/>
    </row>
    <row r="27" spans="1:24" ht="12.75">
      <c r="A27" s="62" t="s">
        <v>15</v>
      </c>
      <c r="B27" s="20">
        <f aca="true" t="shared" si="32" ref="B27:G27">SUM(B122:B124)</f>
        <v>4</v>
      </c>
      <c r="C27" s="20">
        <f t="shared" si="32"/>
        <v>23</v>
      </c>
      <c r="D27" s="20">
        <f t="shared" si="32"/>
        <v>18</v>
      </c>
      <c r="E27" s="20">
        <f t="shared" si="32"/>
        <v>6</v>
      </c>
      <c r="F27" s="20">
        <f t="shared" si="32"/>
        <v>14</v>
      </c>
      <c r="G27" s="20">
        <f t="shared" si="32"/>
        <v>41</v>
      </c>
      <c r="H27" s="20">
        <f aca="true" t="shared" si="33" ref="H27:Q27">SUM(H122:H124)</f>
        <v>15</v>
      </c>
      <c r="I27" s="20">
        <f t="shared" si="33"/>
        <v>5</v>
      </c>
      <c r="J27" s="20">
        <f t="shared" si="33"/>
        <v>12</v>
      </c>
      <c r="K27" s="20">
        <f t="shared" si="33"/>
        <v>17</v>
      </c>
      <c r="L27" s="20">
        <f t="shared" si="33"/>
        <v>13</v>
      </c>
      <c r="M27" s="20">
        <f t="shared" si="33"/>
        <v>22</v>
      </c>
      <c r="N27" s="20">
        <f t="shared" si="33"/>
        <v>58</v>
      </c>
      <c r="O27" s="20">
        <f t="shared" si="33"/>
        <v>19</v>
      </c>
      <c r="P27" s="20">
        <f t="shared" si="33"/>
        <v>16</v>
      </c>
      <c r="Q27" s="20">
        <f t="shared" si="33"/>
        <v>21</v>
      </c>
      <c r="R27" s="20">
        <f t="shared" si="12"/>
        <v>304</v>
      </c>
      <c r="S27" s="53">
        <f t="shared" si="13"/>
        <v>0.3133083923363118</v>
      </c>
      <c r="T27" s="7"/>
      <c r="U27" s="7"/>
      <c r="V27" s="7"/>
      <c r="W27" s="5"/>
      <c r="X27" s="18"/>
    </row>
    <row r="28" spans="1:24" ht="12.75">
      <c r="A28" s="63" t="s">
        <v>16</v>
      </c>
      <c r="B28" s="21">
        <f aca="true" t="shared" si="34" ref="B28:G28">SUM(B125:B126)</f>
        <v>2034</v>
      </c>
      <c r="C28" s="21">
        <f t="shared" si="34"/>
        <v>2147</v>
      </c>
      <c r="D28" s="21">
        <f t="shared" si="34"/>
        <v>1680</v>
      </c>
      <c r="E28" s="21">
        <f t="shared" si="34"/>
        <v>391</v>
      </c>
      <c r="F28" s="21">
        <f t="shared" si="34"/>
        <v>380</v>
      </c>
      <c r="G28" s="21">
        <f t="shared" si="34"/>
        <v>759</v>
      </c>
      <c r="H28" s="21">
        <f aca="true" t="shared" si="35" ref="H28:Q28">SUM(H125:H126)</f>
        <v>840</v>
      </c>
      <c r="I28" s="21">
        <f t="shared" si="35"/>
        <v>408</v>
      </c>
      <c r="J28" s="21">
        <f t="shared" si="35"/>
        <v>223</v>
      </c>
      <c r="K28" s="21">
        <f t="shared" si="35"/>
        <v>246</v>
      </c>
      <c r="L28" s="21">
        <f t="shared" si="35"/>
        <v>271</v>
      </c>
      <c r="M28" s="21">
        <f t="shared" si="35"/>
        <v>390</v>
      </c>
      <c r="N28" s="21">
        <f t="shared" si="35"/>
        <v>465</v>
      </c>
      <c r="O28" s="21">
        <f t="shared" si="35"/>
        <v>235</v>
      </c>
      <c r="P28" s="21">
        <f t="shared" si="35"/>
        <v>255</v>
      </c>
      <c r="Q28" s="21">
        <f t="shared" si="35"/>
        <v>335</v>
      </c>
      <c r="R28" s="21">
        <f t="shared" si="12"/>
        <v>11059</v>
      </c>
      <c r="S28" s="55">
        <f t="shared" si="13"/>
        <v>11.397623390944975</v>
      </c>
      <c r="W28" s="5"/>
      <c r="X28" s="18"/>
    </row>
    <row r="29" spans="1:24" ht="15">
      <c r="A29" s="64" t="s">
        <v>163</v>
      </c>
      <c r="B29" s="57">
        <f aca="true" t="shared" si="36" ref="B29:L29">SUM(B16:B28)</f>
        <v>7572</v>
      </c>
      <c r="C29" s="57">
        <f t="shared" si="36"/>
        <v>6430</v>
      </c>
      <c r="D29" s="57">
        <f t="shared" si="36"/>
        <v>6653</v>
      </c>
      <c r="E29" s="57">
        <f t="shared" si="36"/>
        <v>5396</v>
      </c>
      <c r="F29" s="57">
        <f t="shared" si="36"/>
        <v>5143</v>
      </c>
      <c r="G29" s="57">
        <f t="shared" si="36"/>
        <v>6975</v>
      </c>
      <c r="H29" s="57">
        <f t="shared" si="36"/>
        <v>6157</v>
      </c>
      <c r="I29" s="57">
        <f t="shared" si="36"/>
        <v>4069</v>
      </c>
      <c r="J29" s="57">
        <f t="shared" si="36"/>
        <v>4952</v>
      </c>
      <c r="K29" s="57">
        <f>SUM(K16:K28)</f>
        <v>5509</v>
      </c>
      <c r="L29" s="57">
        <f t="shared" si="36"/>
        <v>5651</v>
      </c>
      <c r="M29" s="57">
        <f>SUM(M16:M28)</f>
        <v>6335</v>
      </c>
      <c r="N29" s="57">
        <f>SUM(N16:N28)</f>
        <v>8048</v>
      </c>
      <c r="O29" s="57">
        <f>SUM(O16:O28)</f>
        <v>6784</v>
      </c>
      <c r="P29" s="57">
        <f>SUM(P16:P28)</f>
        <v>5274</v>
      </c>
      <c r="Q29" s="57">
        <f>SUM(Q16:Q28)</f>
        <v>6081</v>
      </c>
      <c r="R29" s="210">
        <f t="shared" si="12"/>
        <v>97029</v>
      </c>
      <c r="S29" s="58">
        <f t="shared" si="13"/>
        <v>100</v>
      </c>
      <c r="W29" s="5"/>
      <c r="X29" s="18"/>
    </row>
    <row r="30" spans="2:18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9" ht="15">
      <c r="A31" s="59" t="s">
        <v>166</v>
      </c>
      <c r="B31" s="183">
        <v>2003</v>
      </c>
      <c r="C31" s="183">
        <v>2004</v>
      </c>
      <c r="D31" s="183">
        <v>2005</v>
      </c>
      <c r="E31" s="183">
        <v>2006</v>
      </c>
      <c r="F31" s="183">
        <v>2007</v>
      </c>
      <c r="G31" s="183">
        <v>2008</v>
      </c>
      <c r="H31" s="183">
        <v>2009</v>
      </c>
      <c r="I31" s="183">
        <v>2010</v>
      </c>
      <c r="J31" s="183">
        <v>2011</v>
      </c>
      <c r="K31" s="184">
        <v>2012</v>
      </c>
      <c r="L31" s="184">
        <v>2013</v>
      </c>
      <c r="M31" s="184">
        <v>2014</v>
      </c>
      <c r="N31" s="184">
        <v>2015</v>
      </c>
      <c r="O31" s="184">
        <v>2016</v>
      </c>
      <c r="P31" s="184">
        <v>2017</v>
      </c>
      <c r="Q31" s="184">
        <v>2018</v>
      </c>
      <c r="R31" s="60" t="s">
        <v>2</v>
      </c>
      <c r="S31" s="48" t="s">
        <v>3</v>
      </c>
    </row>
    <row r="32" spans="1:21" ht="12.75">
      <c r="A32" s="65" t="s">
        <v>64</v>
      </c>
      <c r="B32" s="25">
        <v>25</v>
      </c>
      <c r="C32" s="25">
        <v>16</v>
      </c>
      <c r="D32" s="25">
        <v>15</v>
      </c>
      <c r="E32" s="25">
        <v>39</v>
      </c>
      <c r="F32" s="25">
        <v>21</v>
      </c>
      <c r="G32" s="25">
        <v>24</v>
      </c>
      <c r="H32" s="25">
        <v>13</v>
      </c>
      <c r="I32" s="25">
        <v>13</v>
      </c>
      <c r="J32" s="25">
        <v>14</v>
      </c>
      <c r="K32" s="42">
        <v>18</v>
      </c>
      <c r="L32" s="42">
        <v>12</v>
      </c>
      <c r="M32" s="42">
        <v>16</v>
      </c>
      <c r="N32" s="42">
        <v>11</v>
      </c>
      <c r="O32" s="42">
        <v>14</v>
      </c>
      <c r="P32" s="42">
        <v>7</v>
      </c>
      <c r="Q32" s="42">
        <v>14</v>
      </c>
      <c r="R32" s="19">
        <f>SUM(B32:Q32)</f>
        <v>272</v>
      </c>
      <c r="S32" s="66">
        <f aca="true" t="shared" si="37" ref="S32:S95">(R32/R$127)*100</f>
        <v>0.2803285615640685</v>
      </c>
      <c r="U32" s="18"/>
    </row>
    <row r="33" spans="1:19" ht="12.75">
      <c r="A33" s="67" t="s">
        <v>74</v>
      </c>
      <c r="B33" s="26">
        <v>58</v>
      </c>
      <c r="C33" s="26">
        <v>49</v>
      </c>
      <c r="D33" s="26">
        <v>46</v>
      </c>
      <c r="E33" s="26">
        <v>75</v>
      </c>
      <c r="F33" s="26">
        <v>44</v>
      </c>
      <c r="G33" s="26">
        <v>91</v>
      </c>
      <c r="H33" s="26">
        <v>35</v>
      </c>
      <c r="I33" s="26">
        <v>17</v>
      </c>
      <c r="J33" s="26">
        <v>17</v>
      </c>
      <c r="K33" s="43">
        <v>48</v>
      </c>
      <c r="L33" s="43">
        <v>56</v>
      </c>
      <c r="M33" s="43">
        <v>49</v>
      </c>
      <c r="N33" s="43">
        <v>60</v>
      </c>
      <c r="O33" s="43">
        <v>57</v>
      </c>
      <c r="P33" s="43">
        <v>43</v>
      </c>
      <c r="Q33" s="43">
        <v>49</v>
      </c>
      <c r="R33" s="20">
        <f aca="true" t="shared" si="38" ref="R33:R96">SUM(B33:Q33)</f>
        <v>794</v>
      </c>
      <c r="S33" s="68">
        <f t="shared" si="37"/>
        <v>0.8183120510362881</v>
      </c>
    </row>
    <row r="34" spans="1:19" ht="12.75">
      <c r="A34" s="67" t="s">
        <v>79</v>
      </c>
      <c r="B34" s="26">
        <v>0</v>
      </c>
      <c r="C34" s="26">
        <v>2</v>
      </c>
      <c r="D34" s="26">
        <v>6</v>
      </c>
      <c r="E34" s="26">
        <v>2</v>
      </c>
      <c r="F34" s="26">
        <v>3</v>
      </c>
      <c r="G34" s="26">
        <v>8</v>
      </c>
      <c r="H34" s="26">
        <v>8</v>
      </c>
      <c r="I34" s="26">
        <v>5</v>
      </c>
      <c r="J34" s="26">
        <v>0</v>
      </c>
      <c r="K34" s="43">
        <v>1</v>
      </c>
      <c r="L34" s="43">
        <v>1</v>
      </c>
      <c r="M34" s="43">
        <v>7</v>
      </c>
      <c r="N34" s="43">
        <v>3</v>
      </c>
      <c r="O34" s="43">
        <v>2</v>
      </c>
      <c r="P34" s="43"/>
      <c r="Q34" s="43">
        <v>5</v>
      </c>
      <c r="R34" s="20">
        <f t="shared" si="38"/>
        <v>53</v>
      </c>
      <c r="S34" s="68">
        <f t="shared" si="37"/>
        <v>0.05462284471652804</v>
      </c>
    </row>
    <row r="35" spans="1:19" ht="12.75">
      <c r="A35" s="67" t="s">
        <v>80</v>
      </c>
      <c r="B35" s="26">
        <v>6</v>
      </c>
      <c r="C35" s="26">
        <v>6</v>
      </c>
      <c r="D35" s="26">
        <v>11</v>
      </c>
      <c r="E35" s="26">
        <v>3</v>
      </c>
      <c r="F35" s="26">
        <v>6</v>
      </c>
      <c r="G35" s="26">
        <v>1</v>
      </c>
      <c r="H35" s="26">
        <v>7</v>
      </c>
      <c r="I35" s="26">
        <v>2</v>
      </c>
      <c r="J35" s="26">
        <v>5</v>
      </c>
      <c r="K35" s="43">
        <v>5</v>
      </c>
      <c r="L35" s="43">
        <v>4</v>
      </c>
      <c r="M35" s="43">
        <v>2</v>
      </c>
      <c r="N35" s="43">
        <v>8</v>
      </c>
      <c r="O35" s="43">
        <v>7</v>
      </c>
      <c r="P35" s="43">
        <v>3</v>
      </c>
      <c r="Q35" s="43">
        <v>2</v>
      </c>
      <c r="R35" s="20">
        <f>SUM(B35:Q35)</f>
        <v>78</v>
      </c>
      <c r="S35" s="68">
        <f t="shared" si="37"/>
        <v>0.08038833750734317</v>
      </c>
    </row>
    <row r="36" spans="1:19" ht="12.75">
      <c r="A36" s="67" t="s">
        <v>81</v>
      </c>
      <c r="B36" s="26">
        <v>5</v>
      </c>
      <c r="C36" s="26">
        <v>6</v>
      </c>
      <c r="D36" s="26">
        <v>10</v>
      </c>
      <c r="E36" s="26">
        <v>11</v>
      </c>
      <c r="F36" s="26">
        <v>4</v>
      </c>
      <c r="G36" s="26">
        <v>6</v>
      </c>
      <c r="H36" s="26">
        <v>6</v>
      </c>
      <c r="I36" s="26">
        <v>4</v>
      </c>
      <c r="J36" s="26">
        <v>10</v>
      </c>
      <c r="K36" s="43">
        <v>8</v>
      </c>
      <c r="L36" s="43">
        <v>3</v>
      </c>
      <c r="M36" s="43">
        <v>4</v>
      </c>
      <c r="N36" s="43">
        <v>5</v>
      </c>
      <c r="O36" s="43">
        <v>4</v>
      </c>
      <c r="P36" s="43">
        <v>3</v>
      </c>
      <c r="Q36" s="43">
        <v>5</v>
      </c>
      <c r="R36" s="20">
        <f t="shared" si="38"/>
        <v>94</v>
      </c>
      <c r="S36" s="68">
        <f t="shared" si="37"/>
        <v>0.09687825289346484</v>
      </c>
    </row>
    <row r="37" spans="1:19" ht="12.75">
      <c r="A37" s="67" t="s">
        <v>82</v>
      </c>
      <c r="B37" s="26">
        <v>19</v>
      </c>
      <c r="C37" s="26">
        <v>15</v>
      </c>
      <c r="D37" s="26">
        <v>38</v>
      </c>
      <c r="E37" s="26">
        <v>19</v>
      </c>
      <c r="F37" s="26">
        <v>37</v>
      </c>
      <c r="G37" s="26">
        <v>49</v>
      </c>
      <c r="H37" s="26">
        <v>23</v>
      </c>
      <c r="I37" s="26">
        <v>17</v>
      </c>
      <c r="J37" s="26">
        <v>30</v>
      </c>
      <c r="K37" s="43">
        <v>20</v>
      </c>
      <c r="L37" s="43">
        <v>26</v>
      </c>
      <c r="M37" s="43">
        <v>21</v>
      </c>
      <c r="N37" s="43">
        <v>19</v>
      </c>
      <c r="O37" s="43">
        <v>25</v>
      </c>
      <c r="P37" s="43">
        <v>13</v>
      </c>
      <c r="Q37" s="43">
        <v>10</v>
      </c>
      <c r="R37" s="20">
        <f t="shared" si="38"/>
        <v>381</v>
      </c>
      <c r="S37" s="68">
        <f t="shared" si="37"/>
        <v>0.39266611013202235</v>
      </c>
    </row>
    <row r="38" spans="1:19" ht="12.75">
      <c r="A38" s="67" t="s">
        <v>83</v>
      </c>
      <c r="B38" s="26">
        <v>2</v>
      </c>
      <c r="C38" s="26">
        <v>2</v>
      </c>
      <c r="D38" s="26">
        <v>2</v>
      </c>
      <c r="E38" s="26">
        <v>15</v>
      </c>
      <c r="F38" s="26">
        <v>4</v>
      </c>
      <c r="G38" s="26">
        <v>9</v>
      </c>
      <c r="H38" s="26">
        <v>13</v>
      </c>
      <c r="I38" s="26">
        <v>1</v>
      </c>
      <c r="J38" s="26">
        <v>0</v>
      </c>
      <c r="K38" s="43">
        <v>4</v>
      </c>
      <c r="L38" s="43">
        <v>2</v>
      </c>
      <c r="M38" s="43">
        <v>5</v>
      </c>
      <c r="N38" s="43">
        <v>2</v>
      </c>
      <c r="O38" s="43">
        <v>2</v>
      </c>
      <c r="P38" s="43">
        <v>8</v>
      </c>
      <c r="Q38" s="43">
        <v>2</v>
      </c>
      <c r="R38" s="20">
        <f t="shared" si="38"/>
        <v>73</v>
      </c>
      <c r="S38" s="68">
        <f t="shared" si="37"/>
        <v>0.07523523894918015</v>
      </c>
    </row>
    <row r="39" spans="1:19" ht="12.75">
      <c r="A39" s="67" t="s">
        <v>84</v>
      </c>
      <c r="B39" s="26">
        <v>0</v>
      </c>
      <c r="C39" s="26">
        <v>4</v>
      </c>
      <c r="D39" s="26">
        <v>1</v>
      </c>
      <c r="E39" s="26">
        <v>12</v>
      </c>
      <c r="F39" s="26">
        <v>8</v>
      </c>
      <c r="G39" s="26">
        <v>12</v>
      </c>
      <c r="H39" s="26">
        <v>5</v>
      </c>
      <c r="I39" s="26">
        <v>2</v>
      </c>
      <c r="J39" s="26">
        <v>3</v>
      </c>
      <c r="K39" s="26">
        <v>0</v>
      </c>
      <c r="L39" s="26">
        <v>7</v>
      </c>
      <c r="M39" s="26">
        <v>4</v>
      </c>
      <c r="N39" s="26">
        <v>10</v>
      </c>
      <c r="O39" s="26">
        <v>8</v>
      </c>
      <c r="P39" s="26">
        <v>6</v>
      </c>
      <c r="Q39" s="26">
        <v>3</v>
      </c>
      <c r="R39" s="20">
        <f t="shared" si="38"/>
        <v>85</v>
      </c>
      <c r="S39" s="68">
        <f t="shared" si="37"/>
        <v>0.0876026754887714</v>
      </c>
    </row>
    <row r="40" spans="1:19" ht="12.75">
      <c r="A40" s="67" t="s">
        <v>85</v>
      </c>
      <c r="B40" s="26">
        <v>6</v>
      </c>
      <c r="C40" s="26">
        <v>10</v>
      </c>
      <c r="D40" s="26">
        <v>7</v>
      </c>
      <c r="E40" s="26">
        <v>2</v>
      </c>
      <c r="F40" s="26">
        <v>5</v>
      </c>
      <c r="G40" s="26">
        <v>11</v>
      </c>
      <c r="H40" s="26">
        <v>7</v>
      </c>
      <c r="I40" s="26">
        <v>9</v>
      </c>
      <c r="J40" s="26">
        <v>8</v>
      </c>
      <c r="K40" s="43">
        <v>5</v>
      </c>
      <c r="L40" s="43">
        <v>16</v>
      </c>
      <c r="M40" s="43">
        <v>9</v>
      </c>
      <c r="N40" s="43">
        <v>17</v>
      </c>
      <c r="O40" s="43">
        <v>11</v>
      </c>
      <c r="P40" s="43">
        <v>9</v>
      </c>
      <c r="Q40" s="43">
        <v>6</v>
      </c>
      <c r="R40" s="20">
        <f t="shared" si="38"/>
        <v>138</v>
      </c>
      <c r="S40" s="68">
        <f t="shared" si="37"/>
        <v>0.14222552020529944</v>
      </c>
    </row>
    <row r="41" spans="1:19" ht="12.75">
      <c r="A41" s="67" t="s">
        <v>65</v>
      </c>
      <c r="B41" s="26">
        <v>19</v>
      </c>
      <c r="C41" s="26">
        <v>19</v>
      </c>
      <c r="D41" s="26">
        <v>27</v>
      </c>
      <c r="E41" s="26">
        <v>28</v>
      </c>
      <c r="F41" s="26">
        <v>28</v>
      </c>
      <c r="G41" s="26">
        <v>54</v>
      </c>
      <c r="H41" s="26">
        <v>33</v>
      </c>
      <c r="I41" s="26">
        <v>27</v>
      </c>
      <c r="J41" s="26">
        <v>43</v>
      </c>
      <c r="K41" s="39">
        <v>49</v>
      </c>
      <c r="L41" s="39">
        <v>83</v>
      </c>
      <c r="M41" s="192">
        <v>78</v>
      </c>
      <c r="N41" s="178">
        <v>129</v>
      </c>
      <c r="O41" s="43">
        <v>104</v>
      </c>
      <c r="P41" s="43">
        <v>73</v>
      </c>
      <c r="Q41" s="43">
        <v>60</v>
      </c>
      <c r="R41" s="20">
        <f t="shared" si="38"/>
        <v>854</v>
      </c>
      <c r="S41" s="68">
        <f t="shared" si="37"/>
        <v>0.8801492337342444</v>
      </c>
    </row>
    <row r="42" spans="1:19" ht="12.75" customHeight="1">
      <c r="A42" s="67" t="s">
        <v>66</v>
      </c>
      <c r="B42" s="26">
        <v>5</v>
      </c>
      <c r="C42" s="26">
        <v>1</v>
      </c>
      <c r="D42" s="26">
        <v>5</v>
      </c>
      <c r="E42" s="26">
        <v>0</v>
      </c>
      <c r="F42" s="26">
        <v>3</v>
      </c>
      <c r="G42" s="26">
        <v>5</v>
      </c>
      <c r="H42" s="26">
        <v>2</v>
      </c>
      <c r="I42" s="26">
        <v>1</v>
      </c>
      <c r="J42" s="26">
        <v>2</v>
      </c>
      <c r="K42" s="43">
        <v>1</v>
      </c>
      <c r="L42" s="43">
        <v>10</v>
      </c>
      <c r="M42" s="43">
        <v>9</v>
      </c>
      <c r="N42" s="43"/>
      <c r="O42" s="43">
        <v>6</v>
      </c>
      <c r="P42" s="43">
        <v>3</v>
      </c>
      <c r="Q42" s="43">
        <v>3</v>
      </c>
      <c r="R42" s="20">
        <f t="shared" si="38"/>
        <v>56</v>
      </c>
      <c r="S42" s="68">
        <f t="shared" si="37"/>
        <v>0.05771470385142586</v>
      </c>
    </row>
    <row r="43" spans="1:19" ht="12.75" customHeight="1">
      <c r="A43" s="67" t="s">
        <v>67</v>
      </c>
      <c r="B43" s="26">
        <v>1</v>
      </c>
      <c r="C43" s="26">
        <v>6</v>
      </c>
      <c r="D43" s="26">
        <v>4</v>
      </c>
      <c r="E43" s="26">
        <v>2</v>
      </c>
      <c r="F43" s="26">
        <v>3</v>
      </c>
      <c r="G43" s="26">
        <v>6</v>
      </c>
      <c r="H43" s="26">
        <v>1</v>
      </c>
      <c r="I43" s="26">
        <v>1</v>
      </c>
      <c r="J43" s="26">
        <v>4</v>
      </c>
      <c r="K43" s="43">
        <v>3</v>
      </c>
      <c r="L43" s="43">
        <v>1</v>
      </c>
      <c r="M43" s="43">
        <v>3</v>
      </c>
      <c r="N43" s="43">
        <v>6</v>
      </c>
      <c r="O43" s="43">
        <v>7</v>
      </c>
      <c r="P43" s="43">
        <v>3</v>
      </c>
      <c r="Q43" s="43">
        <v>3</v>
      </c>
      <c r="R43" s="20">
        <f t="shared" si="38"/>
        <v>54</v>
      </c>
      <c r="S43" s="68">
        <f t="shared" si="37"/>
        <v>0.05565346442816065</v>
      </c>
    </row>
    <row r="44" spans="1:19" ht="12.75">
      <c r="A44" s="67" t="s">
        <v>68</v>
      </c>
      <c r="B44" s="26">
        <v>2</v>
      </c>
      <c r="C44" s="26">
        <v>0</v>
      </c>
      <c r="D44" s="26">
        <v>1</v>
      </c>
      <c r="E44" s="26">
        <v>2</v>
      </c>
      <c r="F44" s="26">
        <v>2</v>
      </c>
      <c r="G44" s="26">
        <v>0</v>
      </c>
      <c r="H44" s="26">
        <v>2</v>
      </c>
      <c r="I44" s="26">
        <v>1</v>
      </c>
      <c r="J44" s="26">
        <v>0</v>
      </c>
      <c r="K44" s="43">
        <v>1</v>
      </c>
      <c r="L44" s="43">
        <v>3</v>
      </c>
      <c r="M44" s="43">
        <v>2</v>
      </c>
      <c r="N44" s="43"/>
      <c r="O44" s="43">
        <v>3</v>
      </c>
      <c r="P44" s="43">
        <v>1</v>
      </c>
      <c r="Q44" s="43">
        <v>2</v>
      </c>
      <c r="R44" s="20">
        <f t="shared" si="38"/>
        <v>22</v>
      </c>
      <c r="S44" s="68">
        <f t="shared" si="37"/>
        <v>0.0226736336559173</v>
      </c>
    </row>
    <row r="45" spans="1:19" ht="12.75" customHeight="1">
      <c r="A45" s="67" t="s">
        <v>69</v>
      </c>
      <c r="B45" s="26">
        <v>2</v>
      </c>
      <c r="C45" s="26">
        <v>1</v>
      </c>
      <c r="D45" s="26">
        <v>3</v>
      </c>
      <c r="E45" s="26">
        <v>8</v>
      </c>
      <c r="F45" s="26">
        <v>5</v>
      </c>
      <c r="G45" s="26">
        <v>10</v>
      </c>
      <c r="H45" s="26">
        <v>18</v>
      </c>
      <c r="I45" s="26">
        <v>7</v>
      </c>
      <c r="J45" s="26">
        <v>7</v>
      </c>
      <c r="K45" s="43">
        <v>9</v>
      </c>
      <c r="L45" s="43">
        <v>10</v>
      </c>
      <c r="M45" s="43">
        <v>12</v>
      </c>
      <c r="N45" s="43">
        <v>20</v>
      </c>
      <c r="O45" s="43">
        <v>14</v>
      </c>
      <c r="P45" s="43">
        <v>5</v>
      </c>
      <c r="Q45" s="43">
        <v>25</v>
      </c>
      <c r="R45" s="20">
        <f t="shared" si="38"/>
        <v>156</v>
      </c>
      <c r="S45" s="68">
        <f t="shared" si="37"/>
        <v>0.16077667501468634</v>
      </c>
    </row>
    <row r="46" spans="1:19" ht="12.75">
      <c r="A46" s="67" t="s">
        <v>70</v>
      </c>
      <c r="B46" s="26">
        <v>0</v>
      </c>
      <c r="C46" s="26">
        <v>0</v>
      </c>
      <c r="D46" s="26">
        <v>2</v>
      </c>
      <c r="E46" s="26">
        <v>1</v>
      </c>
      <c r="F46" s="26">
        <v>0</v>
      </c>
      <c r="G46" s="26">
        <v>2</v>
      </c>
      <c r="H46" s="26">
        <v>2</v>
      </c>
      <c r="I46" s="26">
        <v>0</v>
      </c>
      <c r="J46" s="26">
        <v>0</v>
      </c>
      <c r="K46" s="26">
        <v>0</v>
      </c>
      <c r="L46" s="26">
        <v>1</v>
      </c>
      <c r="M46" s="26"/>
      <c r="N46" s="26"/>
      <c r="O46" s="26"/>
      <c r="P46" s="26">
        <v>1</v>
      </c>
      <c r="Q46" s="26">
        <v>2</v>
      </c>
      <c r="R46" s="20">
        <f t="shared" si="38"/>
        <v>11</v>
      </c>
      <c r="S46" s="68">
        <f t="shared" si="37"/>
        <v>0.01133681682795865</v>
      </c>
    </row>
    <row r="47" spans="1:19" ht="12.75">
      <c r="A47" s="67" t="s">
        <v>71</v>
      </c>
      <c r="B47" s="26">
        <v>2</v>
      </c>
      <c r="C47" s="26">
        <v>3</v>
      </c>
      <c r="D47" s="26">
        <v>1</v>
      </c>
      <c r="E47" s="26">
        <v>7</v>
      </c>
      <c r="F47" s="26">
        <v>7</v>
      </c>
      <c r="G47" s="26">
        <v>9</v>
      </c>
      <c r="H47" s="26">
        <v>3</v>
      </c>
      <c r="I47" s="26">
        <v>0</v>
      </c>
      <c r="J47" s="26">
        <v>3</v>
      </c>
      <c r="K47" s="43">
        <v>1</v>
      </c>
      <c r="L47" s="43">
        <v>5</v>
      </c>
      <c r="M47" s="43">
        <v>2</v>
      </c>
      <c r="N47" s="43">
        <v>3</v>
      </c>
      <c r="O47" s="43">
        <v>3</v>
      </c>
      <c r="P47" s="43"/>
      <c r="Q47" s="43">
        <v>2</v>
      </c>
      <c r="R47" s="20">
        <f t="shared" si="38"/>
        <v>51</v>
      </c>
      <c r="S47" s="68">
        <f t="shared" si="37"/>
        <v>0.052561605293262835</v>
      </c>
    </row>
    <row r="48" spans="1:19" ht="12.75">
      <c r="A48" s="67" t="s">
        <v>148</v>
      </c>
      <c r="B48" s="26">
        <v>1</v>
      </c>
      <c r="C48" s="26">
        <v>1</v>
      </c>
      <c r="D48" s="26">
        <v>1</v>
      </c>
      <c r="E48" s="26">
        <v>0</v>
      </c>
      <c r="F48" s="26">
        <v>0</v>
      </c>
      <c r="G48" s="26">
        <v>1</v>
      </c>
      <c r="H48" s="26">
        <v>0</v>
      </c>
      <c r="I48" s="26">
        <v>2</v>
      </c>
      <c r="J48" s="26">
        <v>0</v>
      </c>
      <c r="K48" s="26">
        <v>0</v>
      </c>
      <c r="L48" s="26">
        <v>1</v>
      </c>
      <c r="M48" s="26"/>
      <c r="N48" s="26">
        <v>2</v>
      </c>
      <c r="O48" s="26"/>
      <c r="P48" s="26">
        <v>1</v>
      </c>
      <c r="Q48" s="26"/>
      <c r="R48" s="20">
        <f t="shared" si="38"/>
        <v>10</v>
      </c>
      <c r="S48" s="68">
        <f t="shared" si="37"/>
        <v>0.010306197116326047</v>
      </c>
    </row>
    <row r="49" spans="1:19" ht="12.75">
      <c r="A49" s="67" t="s">
        <v>72</v>
      </c>
      <c r="B49" s="26">
        <v>2</v>
      </c>
      <c r="C49" s="26">
        <v>2</v>
      </c>
      <c r="D49" s="26">
        <v>1</v>
      </c>
      <c r="E49" s="26">
        <v>7</v>
      </c>
      <c r="F49" s="26">
        <v>4</v>
      </c>
      <c r="G49" s="26">
        <v>3</v>
      </c>
      <c r="H49" s="26">
        <v>2</v>
      </c>
      <c r="I49" s="26">
        <v>3</v>
      </c>
      <c r="J49" s="26">
        <v>1</v>
      </c>
      <c r="K49" s="43">
        <v>4</v>
      </c>
      <c r="L49" s="43">
        <v>7</v>
      </c>
      <c r="M49" s="43">
        <v>2</v>
      </c>
      <c r="N49" s="43">
        <v>5</v>
      </c>
      <c r="O49" s="43">
        <v>6</v>
      </c>
      <c r="P49" s="43">
        <v>3</v>
      </c>
      <c r="Q49" s="43">
        <v>6</v>
      </c>
      <c r="R49" s="20">
        <f t="shared" si="38"/>
        <v>58</v>
      </c>
      <c r="S49" s="68">
        <f t="shared" si="37"/>
        <v>0.05977594327469107</v>
      </c>
    </row>
    <row r="50" spans="1:19" ht="12.75" customHeight="1">
      <c r="A50" s="67" t="s">
        <v>73</v>
      </c>
      <c r="B50" s="26">
        <v>5</v>
      </c>
      <c r="C50" s="26">
        <v>2</v>
      </c>
      <c r="D50" s="26">
        <v>2</v>
      </c>
      <c r="E50" s="26">
        <v>9</v>
      </c>
      <c r="F50" s="26">
        <v>8</v>
      </c>
      <c r="G50" s="26">
        <v>13</v>
      </c>
      <c r="H50" s="26">
        <v>15</v>
      </c>
      <c r="I50" s="26">
        <v>5</v>
      </c>
      <c r="J50" s="26">
        <v>15</v>
      </c>
      <c r="K50" s="43">
        <v>18</v>
      </c>
      <c r="L50" s="43">
        <v>12</v>
      </c>
      <c r="M50" s="43">
        <v>21</v>
      </c>
      <c r="N50" s="43">
        <v>20</v>
      </c>
      <c r="O50" s="43">
        <v>30</v>
      </c>
      <c r="P50" s="43">
        <v>13</v>
      </c>
      <c r="Q50" s="43">
        <v>26</v>
      </c>
      <c r="R50" s="20">
        <f t="shared" si="38"/>
        <v>214</v>
      </c>
      <c r="S50" s="68">
        <f t="shared" si="37"/>
        <v>0.22055261828937742</v>
      </c>
    </row>
    <row r="51" spans="1:19" ht="12.75" customHeight="1">
      <c r="A51" s="67" t="s">
        <v>75</v>
      </c>
      <c r="B51" s="26">
        <v>1</v>
      </c>
      <c r="C51" s="26">
        <v>0</v>
      </c>
      <c r="D51" s="26">
        <v>1</v>
      </c>
      <c r="E51" s="26">
        <v>2</v>
      </c>
      <c r="F51" s="26">
        <v>1</v>
      </c>
      <c r="G51" s="26">
        <v>2</v>
      </c>
      <c r="H51" s="26">
        <v>3</v>
      </c>
      <c r="I51" s="26">
        <v>4</v>
      </c>
      <c r="J51" s="26">
        <v>4</v>
      </c>
      <c r="K51" s="43">
        <v>4</v>
      </c>
      <c r="L51" s="43">
        <v>10</v>
      </c>
      <c r="M51" s="43">
        <v>14</v>
      </c>
      <c r="N51" s="43">
        <v>11</v>
      </c>
      <c r="O51" s="43">
        <v>3</v>
      </c>
      <c r="P51" s="43">
        <v>7</v>
      </c>
      <c r="Q51" s="43">
        <v>3</v>
      </c>
      <c r="R51" s="20">
        <f t="shared" si="38"/>
        <v>70</v>
      </c>
      <c r="S51" s="68">
        <f t="shared" si="37"/>
        <v>0.07214337981428233</v>
      </c>
    </row>
    <row r="52" spans="1:19" ht="12.75">
      <c r="A52" s="67" t="s">
        <v>76</v>
      </c>
      <c r="B52" s="26">
        <v>1</v>
      </c>
      <c r="C52" s="26">
        <v>4</v>
      </c>
      <c r="D52" s="26">
        <v>3</v>
      </c>
      <c r="E52" s="26">
        <v>3</v>
      </c>
      <c r="F52" s="26">
        <v>4</v>
      </c>
      <c r="G52" s="26">
        <v>7</v>
      </c>
      <c r="H52" s="26">
        <v>2</v>
      </c>
      <c r="I52" s="26">
        <v>7</v>
      </c>
      <c r="J52" s="26">
        <v>9</v>
      </c>
      <c r="K52" s="43">
        <v>7</v>
      </c>
      <c r="L52" s="43">
        <v>10</v>
      </c>
      <c r="M52" s="43">
        <v>5</v>
      </c>
      <c r="N52" s="43">
        <v>12</v>
      </c>
      <c r="O52" s="43">
        <v>14</v>
      </c>
      <c r="P52" s="43">
        <v>12</v>
      </c>
      <c r="Q52" s="43">
        <v>4</v>
      </c>
      <c r="R52" s="20">
        <f t="shared" si="38"/>
        <v>104</v>
      </c>
      <c r="S52" s="68">
        <f t="shared" si="37"/>
        <v>0.10718445000979088</v>
      </c>
    </row>
    <row r="53" spans="1:19" ht="12.75">
      <c r="A53" s="67" t="s">
        <v>77</v>
      </c>
      <c r="B53" s="26">
        <v>2</v>
      </c>
      <c r="C53" s="26">
        <v>2</v>
      </c>
      <c r="D53" s="26">
        <v>8</v>
      </c>
      <c r="E53" s="26">
        <v>4</v>
      </c>
      <c r="F53" s="26">
        <v>5</v>
      </c>
      <c r="G53" s="26">
        <v>8</v>
      </c>
      <c r="H53" s="26">
        <v>4</v>
      </c>
      <c r="I53" s="26">
        <v>2</v>
      </c>
      <c r="J53" s="26">
        <v>11</v>
      </c>
      <c r="K53" s="43">
        <v>4</v>
      </c>
      <c r="L53" s="43">
        <v>1</v>
      </c>
      <c r="M53" s="43">
        <v>5</v>
      </c>
      <c r="N53" s="43">
        <v>14</v>
      </c>
      <c r="O53" s="43">
        <v>12</v>
      </c>
      <c r="P53" s="43">
        <v>3</v>
      </c>
      <c r="Q53" s="43">
        <v>14</v>
      </c>
      <c r="R53" s="20">
        <f t="shared" si="38"/>
        <v>99</v>
      </c>
      <c r="S53" s="68">
        <f t="shared" si="37"/>
        <v>0.10203135145162787</v>
      </c>
    </row>
    <row r="54" spans="1:19" ht="12.75" customHeight="1">
      <c r="A54" s="69" t="s">
        <v>78</v>
      </c>
      <c r="B54" s="27">
        <v>3</v>
      </c>
      <c r="C54" s="27">
        <v>7</v>
      </c>
      <c r="D54" s="27">
        <v>1</v>
      </c>
      <c r="E54" s="27">
        <v>9</v>
      </c>
      <c r="F54" s="27">
        <v>8</v>
      </c>
      <c r="G54" s="27">
        <v>7</v>
      </c>
      <c r="H54" s="27">
        <v>16</v>
      </c>
      <c r="I54" s="27">
        <v>4</v>
      </c>
      <c r="J54" s="27">
        <v>3</v>
      </c>
      <c r="K54" s="44">
        <v>4</v>
      </c>
      <c r="L54" s="44">
        <v>4</v>
      </c>
      <c r="M54" s="44">
        <v>3</v>
      </c>
      <c r="N54" s="44"/>
      <c r="O54" s="44">
        <v>5</v>
      </c>
      <c r="P54" s="44">
        <v>3</v>
      </c>
      <c r="Q54" s="44">
        <v>4</v>
      </c>
      <c r="R54" s="209">
        <f t="shared" si="38"/>
        <v>81</v>
      </c>
      <c r="S54" s="70">
        <f t="shared" si="37"/>
        <v>0.08348019664224098</v>
      </c>
    </row>
    <row r="55" spans="1:19" ht="12.75">
      <c r="A55" s="71" t="s">
        <v>90</v>
      </c>
      <c r="B55" s="25">
        <v>79</v>
      </c>
      <c r="C55" s="25">
        <v>46</v>
      </c>
      <c r="D55" s="25">
        <v>47</v>
      </c>
      <c r="E55" s="25">
        <v>17</v>
      </c>
      <c r="F55" s="25">
        <v>43</v>
      </c>
      <c r="G55" s="25">
        <v>59</v>
      </c>
      <c r="H55" s="25">
        <v>48</v>
      </c>
      <c r="I55" s="25">
        <v>17</v>
      </c>
      <c r="J55" s="25">
        <v>27</v>
      </c>
      <c r="K55" s="42">
        <v>27</v>
      </c>
      <c r="L55" s="42">
        <v>76</v>
      </c>
      <c r="M55" s="42">
        <v>53</v>
      </c>
      <c r="N55" s="42">
        <v>32</v>
      </c>
      <c r="O55" s="42">
        <v>52</v>
      </c>
      <c r="P55" s="42">
        <v>51</v>
      </c>
      <c r="Q55" s="42">
        <v>27</v>
      </c>
      <c r="R55" s="19">
        <f t="shared" si="38"/>
        <v>701</v>
      </c>
      <c r="S55" s="66">
        <f t="shared" si="37"/>
        <v>0.7224644178544559</v>
      </c>
    </row>
    <row r="56" spans="1:19" ht="12.75">
      <c r="A56" s="67" t="s">
        <v>92</v>
      </c>
      <c r="B56" s="26">
        <v>163</v>
      </c>
      <c r="C56" s="26">
        <v>93</v>
      </c>
      <c r="D56" s="26">
        <v>109</v>
      </c>
      <c r="E56" s="26">
        <v>80</v>
      </c>
      <c r="F56" s="26">
        <v>68</v>
      </c>
      <c r="G56" s="26">
        <v>176</v>
      </c>
      <c r="H56" s="26">
        <v>131</v>
      </c>
      <c r="I56" s="26">
        <v>47</v>
      </c>
      <c r="J56" s="26">
        <v>73</v>
      </c>
      <c r="K56" s="43">
        <v>72</v>
      </c>
      <c r="L56" s="43">
        <v>75</v>
      </c>
      <c r="M56" s="43">
        <v>81</v>
      </c>
      <c r="N56" s="43">
        <v>94</v>
      </c>
      <c r="O56" s="43">
        <v>139</v>
      </c>
      <c r="P56" s="179">
        <v>69</v>
      </c>
      <c r="Q56" s="179">
        <v>109</v>
      </c>
      <c r="R56" s="20">
        <f t="shared" si="38"/>
        <v>1579</v>
      </c>
      <c r="S56" s="68">
        <f t="shared" si="37"/>
        <v>1.6273485246678827</v>
      </c>
    </row>
    <row r="57" spans="1:19" ht="12.75">
      <c r="A57" s="67" t="s">
        <v>93</v>
      </c>
      <c r="B57" s="26">
        <v>11</v>
      </c>
      <c r="C57" s="26">
        <v>8</v>
      </c>
      <c r="D57" s="26">
        <v>6</v>
      </c>
      <c r="E57" s="26">
        <v>4</v>
      </c>
      <c r="F57" s="26">
        <v>6</v>
      </c>
      <c r="G57" s="26">
        <v>8</v>
      </c>
      <c r="H57" s="26">
        <v>4</v>
      </c>
      <c r="I57" s="26">
        <v>3</v>
      </c>
      <c r="J57" s="26">
        <v>10</v>
      </c>
      <c r="K57" s="43">
        <v>5</v>
      </c>
      <c r="L57" s="43">
        <v>8</v>
      </c>
      <c r="M57" s="43">
        <v>10</v>
      </c>
      <c r="N57" s="43">
        <v>2</v>
      </c>
      <c r="O57" s="43">
        <v>2</v>
      </c>
      <c r="P57" s="179">
        <v>4</v>
      </c>
      <c r="Q57" s="179">
        <v>10</v>
      </c>
      <c r="R57" s="20">
        <f t="shared" si="38"/>
        <v>101</v>
      </c>
      <c r="S57" s="68">
        <f t="shared" si="37"/>
        <v>0.10409259087489307</v>
      </c>
    </row>
    <row r="58" spans="1:23" ht="12.75">
      <c r="A58" s="67" t="s">
        <v>94</v>
      </c>
      <c r="B58" s="26">
        <v>29</v>
      </c>
      <c r="C58" s="26">
        <v>47</v>
      </c>
      <c r="D58" s="26">
        <v>55</v>
      </c>
      <c r="E58" s="26">
        <v>27</v>
      </c>
      <c r="F58" s="26">
        <v>38</v>
      </c>
      <c r="G58" s="26">
        <v>59</v>
      </c>
      <c r="H58" s="26">
        <v>47</v>
      </c>
      <c r="I58" s="26">
        <v>29</v>
      </c>
      <c r="J58" s="26">
        <v>42</v>
      </c>
      <c r="K58" s="43">
        <v>28</v>
      </c>
      <c r="L58" s="43">
        <v>38</v>
      </c>
      <c r="M58" s="43">
        <v>42</v>
      </c>
      <c r="N58" s="43">
        <v>53</v>
      </c>
      <c r="O58" s="43">
        <v>73</v>
      </c>
      <c r="P58" s="179">
        <v>51</v>
      </c>
      <c r="Q58" s="179">
        <v>56</v>
      </c>
      <c r="R58" s="20">
        <f t="shared" si="38"/>
        <v>714</v>
      </c>
      <c r="S58" s="68">
        <f t="shared" si="37"/>
        <v>0.7358624741056797</v>
      </c>
      <c r="W58" s="22" t="s">
        <v>34</v>
      </c>
    </row>
    <row r="59" spans="1:23" ht="12.75">
      <c r="A59" s="67" t="s">
        <v>95</v>
      </c>
      <c r="B59" s="26">
        <v>13</v>
      </c>
      <c r="C59" s="26">
        <v>17</v>
      </c>
      <c r="D59" s="26">
        <v>20</v>
      </c>
      <c r="E59" s="26">
        <v>12</v>
      </c>
      <c r="F59" s="26">
        <v>14</v>
      </c>
      <c r="G59" s="26">
        <v>47</v>
      </c>
      <c r="H59" s="26">
        <v>38</v>
      </c>
      <c r="I59" s="26">
        <v>23</v>
      </c>
      <c r="J59" s="26">
        <v>23</v>
      </c>
      <c r="K59" s="43">
        <v>28</v>
      </c>
      <c r="L59" s="43">
        <v>34</v>
      </c>
      <c r="M59" s="43">
        <v>32</v>
      </c>
      <c r="N59" s="43">
        <v>65</v>
      </c>
      <c r="O59" s="43">
        <v>47</v>
      </c>
      <c r="P59" s="179">
        <v>46</v>
      </c>
      <c r="Q59" s="179">
        <v>55</v>
      </c>
      <c r="R59" s="20">
        <f t="shared" si="38"/>
        <v>514</v>
      </c>
      <c r="S59" s="68">
        <f t="shared" si="37"/>
        <v>0.5297385317791589</v>
      </c>
      <c r="W59" s="23" t="s">
        <v>181</v>
      </c>
    </row>
    <row r="60" spans="1:23" ht="12.75">
      <c r="A60" s="67" t="s">
        <v>96</v>
      </c>
      <c r="B60" s="26">
        <v>0</v>
      </c>
      <c r="C60" s="26">
        <v>1</v>
      </c>
      <c r="D60" s="26">
        <v>1</v>
      </c>
      <c r="E60" s="26">
        <v>1</v>
      </c>
      <c r="F60" s="26">
        <v>0</v>
      </c>
      <c r="G60" s="26">
        <v>2</v>
      </c>
      <c r="H60" s="26">
        <v>1</v>
      </c>
      <c r="I60" s="26">
        <v>1</v>
      </c>
      <c r="J60" s="26">
        <v>1</v>
      </c>
      <c r="K60" s="43">
        <v>3</v>
      </c>
      <c r="L60" s="43">
        <v>3</v>
      </c>
      <c r="M60" s="43">
        <v>3</v>
      </c>
      <c r="N60" s="43">
        <v>9</v>
      </c>
      <c r="O60" s="43">
        <v>3</v>
      </c>
      <c r="P60" s="179">
        <v>7</v>
      </c>
      <c r="Q60" s="179">
        <v>1</v>
      </c>
      <c r="R60" s="20">
        <f t="shared" si="38"/>
        <v>37</v>
      </c>
      <c r="S60" s="68">
        <f t="shared" si="37"/>
        <v>0.03813292933040637</v>
      </c>
      <c r="W60" s="23" t="s">
        <v>177</v>
      </c>
    </row>
    <row r="61" spans="1:23" ht="12.75">
      <c r="A61" s="67" t="s">
        <v>97</v>
      </c>
      <c r="B61" s="26">
        <v>16</v>
      </c>
      <c r="C61" s="26">
        <v>13</v>
      </c>
      <c r="D61" s="26">
        <v>13</v>
      </c>
      <c r="E61" s="26">
        <v>14</v>
      </c>
      <c r="F61" s="26">
        <v>35</v>
      </c>
      <c r="G61" s="26">
        <v>54</v>
      </c>
      <c r="H61" s="26">
        <v>32</v>
      </c>
      <c r="I61" s="26">
        <v>17</v>
      </c>
      <c r="J61" s="26">
        <v>28</v>
      </c>
      <c r="K61" s="43">
        <v>20</v>
      </c>
      <c r="L61" s="43">
        <v>15</v>
      </c>
      <c r="M61" s="43">
        <v>13</v>
      </c>
      <c r="N61" s="43">
        <v>7</v>
      </c>
      <c r="O61" s="43">
        <v>15</v>
      </c>
      <c r="P61" s="179">
        <v>7</v>
      </c>
      <c r="Q61" s="179">
        <v>7</v>
      </c>
      <c r="R61" s="20">
        <f t="shared" si="38"/>
        <v>306</v>
      </c>
      <c r="S61" s="68">
        <f t="shared" si="37"/>
        <v>0.31536963175957705</v>
      </c>
      <c r="W61" s="23" t="s">
        <v>182</v>
      </c>
    </row>
    <row r="62" spans="1:23" ht="12.75">
      <c r="A62" s="67" t="s">
        <v>98</v>
      </c>
      <c r="B62" s="26">
        <v>1</v>
      </c>
      <c r="C62" s="26">
        <v>3</v>
      </c>
      <c r="D62" s="26">
        <v>1</v>
      </c>
      <c r="E62" s="26">
        <v>3</v>
      </c>
      <c r="F62" s="26">
        <v>2</v>
      </c>
      <c r="G62" s="26">
        <v>7</v>
      </c>
      <c r="H62" s="26">
        <v>3</v>
      </c>
      <c r="I62" s="26">
        <v>7</v>
      </c>
      <c r="J62" s="26">
        <v>4</v>
      </c>
      <c r="K62" s="43">
        <v>5</v>
      </c>
      <c r="L62" s="43">
        <v>10</v>
      </c>
      <c r="M62" s="43">
        <v>13</v>
      </c>
      <c r="N62" s="43">
        <v>16</v>
      </c>
      <c r="O62" s="43">
        <v>12</v>
      </c>
      <c r="P62" s="179">
        <v>6</v>
      </c>
      <c r="Q62" s="179">
        <v>13</v>
      </c>
      <c r="R62" s="20">
        <f t="shared" si="38"/>
        <v>106</v>
      </c>
      <c r="S62" s="68">
        <f t="shared" si="37"/>
        <v>0.10924568943305608</v>
      </c>
      <c r="W62" s="23" t="s">
        <v>183</v>
      </c>
    </row>
    <row r="63" spans="1:23" ht="12.75">
      <c r="A63" s="67" t="s">
        <v>99</v>
      </c>
      <c r="B63" s="26">
        <v>5</v>
      </c>
      <c r="C63" s="26">
        <v>9</v>
      </c>
      <c r="D63" s="26">
        <v>2</v>
      </c>
      <c r="E63" s="26">
        <v>7</v>
      </c>
      <c r="F63" s="26">
        <v>5</v>
      </c>
      <c r="G63" s="26">
        <v>8</v>
      </c>
      <c r="H63" s="26">
        <v>4</v>
      </c>
      <c r="I63" s="26">
        <v>5</v>
      </c>
      <c r="J63" s="26">
        <v>7</v>
      </c>
      <c r="K63" s="43">
        <v>3</v>
      </c>
      <c r="L63" s="43">
        <v>8</v>
      </c>
      <c r="M63" s="43">
        <v>6</v>
      </c>
      <c r="N63" s="43">
        <v>5</v>
      </c>
      <c r="O63" s="43">
        <v>1</v>
      </c>
      <c r="P63" s="179">
        <v>1</v>
      </c>
      <c r="Q63" s="179">
        <v>4</v>
      </c>
      <c r="R63" s="20">
        <f t="shared" si="38"/>
        <v>80</v>
      </c>
      <c r="S63" s="68">
        <f t="shared" si="37"/>
        <v>0.08244957693060838</v>
      </c>
      <c r="W63" s="23" t="s">
        <v>178</v>
      </c>
    </row>
    <row r="64" spans="1:23" ht="12.75">
      <c r="A64" s="69" t="s">
        <v>91</v>
      </c>
      <c r="B64" s="27">
        <v>23</v>
      </c>
      <c r="C64" s="27">
        <v>8</v>
      </c>
      <c r="D64" s="27">
        <v>27</v>
      </c>
      <c r="E64" s="27">
        <v>11</v>
      </c>
      <c r="F64" s="27">
        <v>13</v>
      </c>
      <c r="G64" s="27">
        <v>15</v>
      </c>
      <c r="H64" s="27">
        <v>13</v>
      </c>
      <c r="I64" s="27">
        <v>8</v>
      </c>
      <c r="J64" s="27">
        <v>3</v>
      </c>
      <c r="K64" s="44">
        <v>9</v>
      </c>
      <c r="L64" s="44">
        <v>7</v>
      </c>
      <c r="M64" s="44">
        <v>9</v>
      </c>
      <c r="N64" s="44">
        <v>12</v>
      </c>
      <c r="O64" s="44">
        <v>10</v>
      </c>
      <c r="P64" s="198">
        <v>6</v>
      </c>
      <c r="Q64" s="198">
        <v>8</v>
      </c>
      <c r="R64" s="21">
        <f t="shared" si="38"/>
        <v>182</v>
      </c>
      <c r="S64" s="70">
        <f t="shared" si="37"/>
        <v>0.18757278751713405</v>
      </c>
      <c r="W64" s="23" t="s">
        <v>179</v>
      </c>
    </row>
    <row r="65" spans="1:23" ht="12.75">
      <c r="A65" s="71" t="s">
        <v>100</v>
      </c>
      <c r="B65" s="36">
        <v>27</v>
      </c>
      <c r="C65" s="36">
        <v>14</v>
      </c>
      <c r="D65" s="36">
        <v>10</v>
      </c>
      <c r="E65" s="36">
        <v>15</v>
      </c>
      <c r="F65" s="36">
        <v>10</v>
      </c>
      <c r="G65" s="36">
        <v>9</v>
      </c>
      <c r="H65" s="36">
        <v>8</v>
      </c>
      <c r="I65" s="36">
        <v>2</v>
      </c>
      <c r="J65" s="36">
        <v>5</v>
      </c>
      <c r="K65" s="179">
        <v>9</v>
      </c>
      <c r="L65" s="179">
        <v>4</v>
      </c>
      <c r="M65" s="179">
        <v>6</v>
      </c>
      <c r="N65" s="179">
        <v>1</v>
      </c>
      <c r="O65" s="179">
        <v>10</v>
      </c>
      <c r="P65" s="179">
        <v>6</v>
      </c>
      <c r="Q65" s="179">
        <v>7</v>
      </c>
      <c r="R65" s="195">
        <f t="shared" si="38"/>
        <v>143</v>
      </c>
      <c r="S65" s="72">
        <f t="shared" si="37"/>
        <v>0.14737861876346248</v>
      </c>
      <c r="W65" s="23" t="s">
        <v>184</v>
      </c>
    </row>
    <row r="66" spans="1:23" ht="25.5">
      <c r="A66" s="67" t="s">
        <v>101</v>
      </c>
      <c r="B66" s="26">
        <v>43</v>
      </c>
      <c r="C66" s="26">
        <v>40</v>
      </c>
      <c r="D66" s="26">
        <v>30</v>
      </c>
      <c r="E66" s="26">
        <v>34</v>
      </c>
      <c r="F66" s="26">
        <v>31</v>
      </c>
      <c r="G66" s="26">
        <v>30</v>
      </c>
      <c r="H66" s="26">
        <v>30</v>
      </c>
      <c r="I66" s="26">
        <v>11</v>
      </c>
      <c r="J66" s="26">
        <v>31</v>
      </c>
      <c r="K66" s="43">
        <v>16</v>
      </c>
      <c r="L66" s="43">
        <v>29</v>
      </c>
      <c r="M66" s="43">
        <v>14</v>
      </c>
      <c r="N66" s="43">
        <v>17</v>
      </c>
      <c r="O66" s="43">
        <v>14</v>
      </c>
      <c r="P66" s="179">
        <v>16</v>
      </c>
      <c r="Q66" s="179">
        <v>11</v>
      </c>
      <c r="R66" s="20">
        <f t="shared" si="38"/>
        <v>397</v>
      </c>
      <c r="S66" s="68">
        <f t="shared" si="37"/>
        <v>0.40915602551814406</v>
      </c>
      <c r="W66" s="23" t="s">
        <v>185</v>
      </c>
    </row>
    <row r="67" spans="1:23" ht="12.75">
      <c r="A67" s="67" t="s">
        <v>102</v>
      </c>
      <c r="B67" s="26">
        <v>270</v>
      </c>
      <c r="C67" s="26">
        <v>18</v>
      </c>
      <c r="D67" s="26">
        <v>13</v>
      </c>
      <c r="E67" s="26">
        <v>37</v>
      </c>
      <c r="F67" s="26">
        <v>23</v>
      </c>
      <c r="G67" s="26">
        <v>49</v>
      </c>
      <c r="H67" s="26">
        <v>37</v>
      </c>
      <c r="I67" s="26">
        <v>13</v>
      </c>
      <c r="J67" s="26">
        <v>23</v>
      </c>
      <c r="K67" s="43">
        <v>33</v>
      </c>
      <c r="L67" s="43">
        <v>13</v>
      </c>
      <c r="M67" s="43">
        <v>34</v>
      </c>
      <c r="N67" s="43">
        <v>23</v>
      </c>
      <c r="O67" s="43">
        <v>20</v>
      </c>
      <c r="P67" s="179">
        <v>24</v>
      </c>
      <c r="Q67" s="179">
        <v>12</v>
      </c>
      <c r="R67" s="20">
        <f t="shared" si="38"/>
        <v>642</v>
      </c>
      <c r="S67" s="68">
        <f t="shared" si="37"/>
        <v>0.6616578548681322</v>
      </c>
      <c r="W67" s="23" t="s">
        <v>39</v>
      </c>
    </row>
    <row r="68" spans="1:23" ht="25.5">
      <c r="A68" s="69" t="s">
        <v>103</v>
      </c>
      <c r="B68" s="27">
        <v>8</v>
      </c>
      <c r="C68" s="27">
        <v>7</v>
      </c>
      <c r="D68" s="27">
        <v>1</v>
      </c>
      <c r="E68" s="27">
        <v>5</v>
      </c>
      <c r="F68" s="27">
        <v>2</v>
      </c>
      <c r="G68" s="27">
        <v>2</v>
      </c>
      <c r="H68" s="27">
        <v>5</v>
      </c>
      <c r="I68" s="27">
        <v>1</v>
      </c>
      <c r="J68" s="27">
        <v>0</v>
      </c>
      <c r="K68" s="44">
        <v>3</v>
      </c>
      <c r="L68" s="44">
        <v>2</v>
      </c>
      <c r="M68" s="44">
        <v>2</v>
      </c>
      <c r="N68" s="44">
        <v>1</v>
      </c>
      <c r="O68" s="44"/>
      <c r="P68" s="198"/>
      <c r="Q68" s="198">
        <v>1</v>
      </c>
      <c r="R68" s="209">
        <f t="shared" si="38"/>
        <v>40</v>
      </c>
      <c r="S68" s="70">
        <f t="shared" si="37"/>
        <v>0.04122478846530419</v>
      </c>
      <c r="W68" s="23" t="s">
        <v>186</v>
      </c>
    </row>
    <row r="69" spans="1:23" ht="25.5">
      <c r="A69" s="71" t="s">
        <v>104</v>
      </c>
      <c r="B69" s="25">
        <v>149</v>
      </c>
      <c r="C69" s="25">
        <v>57</v>
      </c>
      <c r="D69" s="25">
        <v>65</v>
      </c>
      <c r="E69" s="25">
        <v>49</v>
      </c>
      <c r="F69" s="25">
        <v>41</v>
      </c>
      <c r="G69" s="25">
        <v>59</v>
      </c>
      <c r="H69" s="25">
        <v>57</v>
      </c>
      <c r="I69" s="25">
        <v>34</v>
      </c>
      <c r="J69" s="25">
        <v>64</v>
      </c>
      <c r="K69" s="42">
        <v>32</v>
      </c>
      <c r="L69" s="42">
        <v>30</v>
      </c>
      <c r="M69" s="42">
        <v>44</v>
      </c>
      <c r="N69" s="42">
        <v>66</v>
      </c>
      <c r="O69" s="42">
        <v>73</v>
      </c>
      <c r="P69" s="42">
        <v>50</v>
      </c>
      <c r="Q69" s="42">
        <v>48</v>
      </c>
      <c r="R69" s="19">
        <f t="shared" si="38"/>
        <v>918</v>
      </c>
      <c r="S69" s="66">
        <f t="shared" si="37"/>
        <v>0.946108895278731</v>
      </c>
      <c r="W69" s="23" t="s">
        <v>187</v>
      </c>
    </row>
    <row r="70" spans="1:23" ht="12.75">
      <c r="A70" s="67" t="s">
        <v>105</v>
      </c>
      <c r="B70" s="26">
        <v>65</v>
      </c>
      <c r="C70" s="26">
        <v>62</v>
      </c>
      <c r="D70" s="26">
        <v>36</v>
      </c>
      <c r="E70" s="26">
        <v>52</v>
      </c>
      <c r="F70" s="26">
        <v>52</v>
      </c>
      <c r="G70" s="26">
        <v>49</v>
      </c>
      <c r="H70" s="26">
        <v>41</v>
      </c>
      <c r="I70" s="26">
        <v>20</v>
      </c>
      <c r="J70" s="26">
        <v>32</v>
      </c>
      <c r="K70" s="43">
        <v>41</v>
      </c>
      <c r="L70" s="43">
        <v>44</v>
      </c>
      <c r="M70" s="43">
        <v>24</v>
      </c>
      <c r="N70" s="43">
        <v>25</v>
      </c>
      <c r="O70" s="43">
        <v>18</v>
      </c>
      <c r="P70" s="179">
        <v>22</v>
      </c>
      <c r="Q70" s="179">
        <v>19</v>
      </c>
      <c r="R70" s="20">
        <f t="shared" si="38"/>
        <v>602</v>
      </c>
      <c r="S70" s="68">
        <f t="shared" si="37"/>
        <v>0.620433066402828</v>
      </c>
      <c r="W70" s="24" t="s">
        <v>180</v>
      </c>
    </row>
    <row r="71" spans="1:19" ht="12.75">
      <c r="A71" s="67" t="s">
        <v>106</v>
      </c>
      <c r="B71" s="26">
        <v>51</v>
      </c>
      <c r="C71" s="26">
        <v>34</v>
      </c>
      <c r="D71" s="26">
        <v>29</v>
      </c>
      <c r="E71" s="26">
        <v>23</v>
      </c>
      <c r="F71" s="26">
        <v>22</v>
      </c>
      <c r="G71" s="26">
        <v>64</v>
      </c>
      <c r="H71" s="26">
        <v>44</v>
      </c>
      <c r="I71" s="26">
        <v>27</v>
      </c>
      <c r="J71" s="26">
        <v>20</v>
      </c>
      <c r="K71" s="43">
        <v>24</v>
      </c>
      <c r="L71" s="43">
        <v>18</v>
      </c>
      <c r="M71" s="43">
        <v>21</v>
      </c>
      <c r="N71" s="43">
        <v>17</v>
      </c>
      <c r="O71" s="43">
        <v>15</v>
      </c>
      <c r="P71" s="179">
        <v>26</v>
      </c>
      <c r="Q71" s="179">
        <v>17</v>
      </c>
      <c r="R71" s="20">
        <f t="shared" si="38"/>
        <v>452</v>
      </c>
      <c r="S71" s="68">
        <f t="shared" si="37"/>
        <v>0.4658401096579373</v>
      </c>
    </row>
    <row r="72" spans="1:19" ht="12.75">
      <c r="A72" s="67" t="s">
        <v>107</v>
      </c>
      <c r="B72" s="26">
        <v>42</v>
      </c>
      <c r="C72" s="26">
        <v>38</v>
      </c>
      <c r="D72" s="26">
        <v>40</v>
      </c>
      <c r="E72" s="26">
        <v>24</v>
      </c>
      <c r="F72" s="26">
        <v>26</v>
      </c>
      <c r="G72" s="26">
        <v>53</v>
      </c>
      <c r="H72" s="26">
        <v>43</v>
      </c>
      <c r="I72" s="26">
        <v>28</v>
      </c>
      <c r="J72" s="26">
        <v>42</v>
      </c>
      <c r="K72" s="43">
        <v>42</v>
      </c>
      <c r="L72" s="43">
        <v>26</v>
      </c>
      <c r="M72" s="43">
        <v>37</v>
      </c>
      <c r="N72" s="43">
        <v>28</v>
      </c>
      <c r="O72" s="43">
        <v>49</v>
      </c>
      <c r="P72" s="179">
        <v>33</v>
      </c>
      <c r="Q72" s="179">
        <v>29</v>
      </c>
      <c r="R72" s="20">
        <f t="shared" si="38"/>
        <v>580</v>
      </c>
      <c r="S72" s="68">
        <f t="shared" si="37"/>
        <v>0.5977594327469108</v>
      </c>
    </row>
    <row r="73" spans="1:19" ht="12.75">
      <c r="A73" s="67" t="s">
        <v>108</v>
      </c>
      <c r="B73" s="26">
        <v>499</v>
      </c>
      <c r="C73" s="26">
        <v>470</v>
      </c>
      <c r="D73" s="26">
        <v>367</v>
      </c>
      <c r="E73" s="26">
        <v>350</v>
      </c>
      <c r="F73" s="26">
        <v>437</v>
      </c>
      <c r="G73" s="26">
        <v>426</v>
      </c>
      <c r="H73" s="26">
        <v>387</v>
      </c>
      <c r="I73" s="26">
        <v>248</v>
      </c>
      <c r="J73" s="26">
        <v>319</v>
      </c>
      <c r="K73" s="43">
        <v>243</v>
      </c>
      <c r="L73" s="43">
        <v>246</v>
      </c>
      <c r="M73" s="43">
        <v>183</v>
      </c>
      <c r="N73" s="43">
        <v>213</v>
      </c>
      <c r="O73" s="43">
        <v>141</v>
      </c>
      <c r="P73" s="179">
        <v>94</v>
      </c>
      <c r="Q73" s="179">
        <v>76</v>
      </c>
      <c r="R73" s="20">
        <f t="shared" si="38"/>
        <v>4699</v>
      </c>
      <c r="S73" s="68">
        <f t="shared" si="37"/>
        <v>4.84288202496161</v>
      </c>
    </row>
    <row r="74" spans="1:19" ht="12.75">
      <c r="A74" s="69" t="s">
        <v>109</v>
      </c>
      <c r="B74" s="27">
        <v>7</v>
      </c>
      <c r="C74" s="27">
        <v>2</v>
      </c>
      <c r="D74" s="27">
        <v>0</v>
      </c>
      <c r="E74" s="27">
        <v>5</v>
      </c>
      <c r="F74" s="27">
        <v>1</v>
      </c>
      <c r="G74" s="27">
        <v>4</v>
      </c>
      <c r="H74" s="27">
        <v>2</v>
      </c>
      <c r="I74" s="27">
        <v>1</v>
      </c>
      <c r="J74" s="27">
        <v>8</v>
      </c>
      <c r="K74" s="44">
        <v>4</v>
      </c>
      <c r="L74" s="44">
        <v>8</v>
      </c>
      <c r="M74" s="44">
        <v>3</v>
      </c>
      <c r="N74" s="44">
        <v>3</v>
      </c>
      <c r="O74" s="44">
        <v>11</v>
      </c>
      <c r="P74" s="198">
        <v>4</v>
      </c>
      <c r="Q74" s="198">
        <v>4</v>
      </c>
      <c r="R74" s="21">
        <f t="shared" si="38"/>
        <v>67</v>
      </c>
      <c r="S74" s="70">
        <f t="shared" si="37"/>
        <v>0.06905152067938451</v>
      </c>
    </row>
    <row r="75" spans="1:19" ht="12.75">
      <c r="A75" s="71" t="s">
        <v>110</v>
      </c>
      <c r="B75" s="36">
        <v>14</v>
      </c>
      <c r="C75" s="36">
        <v>17</v>
      </c>
      <c r="D75" s="36">
        <v>39</v>
      </c>
      <c r="E75" s="36">
        <v>26</v>
      </c>
      <c r="F75" s="36">
        <v>18</v>
      </c>
      <c r="G75" s="36">
        <v>28</v>
      </c>
      <c r="H75" s="36">
        <v>20</v>
      </c>
      <c r="I75" s="36">
        <v>13</v>
      </c>
      <c r="J75" s="36">
        <v>15</v>
      </c>
      <c r="K75" s="179">
        <v>12</v>
      </c>
      <c r="L75" s="179">
        <v>8</v>
      </c>
      <c r="M75" s="179">
        <v>6</v>
      </c>
      <c r="N75" s="179">
        <v>16</v>
      </c>
      <c r="O75" s="179">
        <v>10</v>
      </c>
      <c r="P75" s="179">
        <v>7</v>
      </c>
      <c r="Q75" s="179">
        <v>7</v>
      </c>
      <c r="R75" s="195">
        <f t="shared" si="38"/>
        <v>256</v>
      </c>
      <c r="S75" s="72">
        <f t="shared" si="37"/>
        <v>0.2638386461779468</v>
      </c>
    </row>
    <row r="76" spans="1:19" ht="12.75">
      <c r="A76" s="67" t="s">
        <v>150</v>
      </c>
      <c r="B76" s="26">
        <v>4</v>
      </c>
      <c r="C76" s="26">
        <v>2</v>
      </c>
      <c r="D76" s="26">
        <v>0</v>
      </c>
      <c r="E76" s="26">
        <v>5</v>
      </c>
      <c r="F76" s="26">
        <v>1</v>
      </c>
      <c r="G76" s="26">
        <v>1</v>
      </c>
      <c r="H76" s="26">
        <v>0</v>
      </c>
      <c r="I76" s="26">
        <v>1</v>
      </c>
      <c r="J76" s="26">
        <v>0</v>
      </c>
      <c r="K76" s="43">
        <v>1</v>
      </c>
      <c r="L76" s="43">
        <v>2</v>
      </c>
      <c r="M76" s="43"/>
      <c r="N76" s="43"/>
      <c r="O76" s="43"/>
      <c r="P76" s="179"/>
      <c r="Q76" s="179">
        <v>1</v>
      </c>
      <c r="R76" s="20">
        <f t="shared" si="38"/>
        <v>18</v>
      </c>
      <c r="S76" s="68">
        <f t="shared" si="37"/>
        <v>0.018551154809386884</v>
      </c>
    </row>
    <row r="77" spans="1:19" ht="12.75">
      <c r="A77" s="67" t="s">
        <v>156</v>
      </c>
      <c r="B77" s="26">
        <v>0</v>
      </c>
      <c r="C77" s="26">
        <v>0</v>
      </c>
      <c r="D77" s="26">
        <v>1</v>
      </c>
      <c r="E77" s="26">
        <v>1</v>
      </c>
      <c r="F77" s="26">
        <v>2</v>
      </c>
      <c r="G77" s="26">
        <v>0</v>
      </c>
      <c r="H77" s="26">
        <v>0</v>
      </c>
      <c r="I77" s="26">
        <v>0</v>
      </c>
      <c r="J77" s="26">
        <v>0</v>
      </c>
      <c r="K77" s="41">
        <v>0</v>
      </c>
      <c r="L77" s="41">
        <v>0</v>
      </c>
      <c r="M77" s="41"/>
      <c r="N77" s="41"/>
      <c r="O77" s="41">
        <v>1</v>
      </c>
      <c r="P77" s="199"/>
      <c r="Q77" s="199">
        <v>1</v>
      </c>
      <c r="R77" s="20">
        <f t="shared" si="38"/>
        <v>6</v>
      </c>
      <c r="S77" s="68">
        <f t="shared" si="37"/>
        <v>0.006183718269795627</v>
      </c>
    </row>
    <row r="78" spans="1:19" ht="12.75">
      <c r="A78" s="69" t="s">
        <v>151</v>
      </c>
      <c r="B78" s="27">
        <v>1</v>
      </c>
      <c r="C78" s="27">
        <v>1</v>
      </c>
      <c r="D78" s="27">
        <v>0</v>
      </c>
      <c r="E78" s="27">
        <v>0</v>
      </c>
      <c r="F78" s="27">
        <v>2</v>
      </c>
      <c r="G78" s="27">
        <v>5</v>
      </c>
      <c r="H78" s="27">
        <v>0</v>
      </c>
      <c r="I78" s="27">
        <v>2</v>
      </c>
      <c r="J78" s="27">
        <v>1</v>
      </c>
      <c r="K78" s="44">
        <v>4</v>
      </c>
      <c r="L78" s="44">
        <v>3</v>
      </c>
      <c r="M78" s="44">
        <v>11</v>
      </c>
      <c r="N78" s="44">
        <v>11</v>
      </c>
      <c r="O78" s="44">
        <v>8</v>
      </c>
      <c r="P78" s="198">
        <v>6</v>
      </c>
      <c r="Q78" s="198">
        <v>9</v>
      </c>
      <c r="R78" s="209">
        <f t="shared" si="38"/>
        <v>64</v>
      </c>
      <c r="S78" s="70">
        <f t="shared" si="37"/>
        <v>0.0659596615444867</v>
      </c>
    </row>
    <row r="79" spans="1:19" ht="12.75">
      <c r="A79" s="71" t="s">
        <v>111</v>
      </c>
      <c r="B79" s="36">
        <v>38</v>
      </c>
      <c r="C79" s="36">
        <v>36</v>
      </c>
      <c r="D79" s="36">
        <v>40</v>
      </c>
      <c r="E79" s="36">
        <v>25</v>
      </c>
      <c r="F79" s="36">
        <v>26</v>
      </c>
      <c r="G79" s="36">
        <v>63</v>
      </c>
      <c r="H79" s="36">
        <v>64</v>
      </c>
      <c r="I79" s="36">
        <v>12</v>
      </c>
      <c r="J79" s="36">
        <v>21</v>
      </c>
      <c r="K79" s="42">
        <v>45</v>
      </c>
      <c r="L79" s="42">
        <v>24</v>
      </c>
      <c r="M79" s="179">
        <v>67</v>
      </c>
      <c r="N79" s="179">
        <v>103</v>
      </c>
      <c r="O79" s="179">
        <v>74</v>
      </c>
      <c r="P79" s="179">
        <v>44</v>
      </c>
      <c r="Q79" s="179">
        <v>38</v>
      </c>
      <c r="R79" s="19">
        <f t="shared" si="38"/>
        <v>720</v>
      </c>
      <c r="S79" s="72">
        <f t="shared" si="37"/>
        <v>0.7420461923754754</v>
      </c>
    </row>
    <row r="80" spans="1:19" ht="25.5">
      <c r="A80" s="67" t="s">
        <v>159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41">
        <v>0</v>
      </c>
      <c r="L80" s="41">
        <v>0</v>
      </c>
      <c r="M80" s="41"/>
      <c r="N80" s="41"/>
      <c r="O80" s="41"/>
      <c r="P80" s="199">
        <v>1</v>
      </c>
      <c r="Q80" s="199"/>
      <c r="R80" s="20">
        <f t="shared" si="38"/>
        <v>1</v>
      </c>
      <c r="S80" s="68">
        <f t="shared" si="37"/>
        <v>0.0010306197116326046</v>
      </c>
    </row>
    <row r="81" spans="1:19" ht="12.75" customHeight="1">
      <c r="A81" s="69" t="s">
        <v>112</v>
      </c>
      <c r="B81" s="201">
        <v>8</v>
      </c>
      <c r="C81" s="201">
        <v>6</v>
      </c>
      <c r="D81" s="201">
        <v>8</v>
      </c>
      <c r="E81" s="201">
        <v>10</v>
      </c>
      <c r="F81" s="201">
        <v>2</v>
      </c>
      <c r="G81" s="201">
        <v>12</v>
      </c>
      <c r="H81" s="201">
        <v>21</v>
      </c>
      <c r="I81" s="201">
        <v>10</v>
      </c>
      <c r="J81" s="201">
        <v>21</v>
      </c>
      <c r="K81" s="202">
        <v>23</v>
      </c>
      <c r="L81" s="202">
        <v>28</v>
      </c>
      <c r="M81" s="202">
        <v>30</v>
      </c>
      <c r="N81" s="202">
        <v>28</v>
      </c>
      <c r="O81" s="202">
        <v>21</v>
      </c>
      <c r="P81" s="197">
        <v>17</v>
      </c>
      <c r="Q81" s="197">
        <v>42</v>
      </c>
      <c r="R81" s="21">
        <f t="shared" si="38"/>
        <v>287</v>
      </c>
      <c r="S81" s="203">
        <f t="shared" si="37"/>
        <v>0.29578785723855755</v>
      </c>
    </row>
    <row r="82" spans="1:19" ht="12.75">
      <c r="A82" s="71" t="s">
        <v>113</v>
      </c>
      <c r="B82" s="25">
        <v>1726</v>
      </c>
      <c r="C82" s="25">
        <v>1480</v>
      </c>
      <c r="D82" s="25">
        <v>1639</v>
      </c>
      <c r="E82" s="25">
        <v>1783</v>
      </c>
      <c r="F82" s="25">
        <v>1804</v>
      </c>
      <c r="G82" s="25">
        <v>1958</v>
      </c>
      <c r="H82" s="25">
        <v>1665</v>
      </c>
      <c r="I82" s="25">
        <v>1258</v>
      </c>
      <c r="J82" s="25">
        <v>1636</v>
      </c>
      <c r="K82" s="42">
        <v>1441</v>
      </c>
      <c r="L82" s="42">
        <v>1827</v>
      </c>
      <c r="M82" s="42">
        <v>2181</v>
      </c>
      <c r="N82" s="42">
        <v>2504</v>
      </c>
      <c r="O82" s="42">
        <v>2332</v>
      </c>
      <c r="P82" s="42">
        <v>1946</v>
      </c>
      <c r="Q82" s="42">
        <v>2291</v>
      </c>
      <c r="R82" s="195">
        <f t="shared" si="38"/>
        <v>29471</v>
      </c>
      <c r="S82" s="66">
        <f t="shared" si="37"/>
        <v>30.373393521524495</v>
      </c>
    </row>
    <row r="83" spans="1:19" ht="12.75" customHeight="1">
      <c r="A83" s="67" t="s">
        <v>114</v>
      </c>
      <c r="B83" s="26">
        <v>11</v>
      </c>
      <c r="C83" s="26">
        <v>4</v>
      </c>
      <c r="D83" s="26">
        <v>13</v>
      </c>
      <c r="E83" s="26">
        <v>5</v>
      </c>
      <c r="F83" s="26">
        <v>3</v>
      </c>
      <c r="G83" s="26">
        <v>3</v>
      </c>
      <c r="H83" s="26">
        <v>3</v>
      </c>
      <c r="I83" s="26">
        <v>4</v>
      </c>
      <c r="J83" s="26">
        <v>8</v>
      </c>
      <c r="K83" s="43">
        <v>4</v>
      </c>
      <c r="L83" s="43">
        <v>7</v>
      </c>
      <c r="M83" s="43">
        <v>7</v>
      </c>
      <c r="N83" s="43">
        <v>5</v>
      </c>
      <c r="O83" s="43">
        <v>3</v>
      </c>
      <c r="P83" s="179">
        <v>3</v>
      </c>
      <c r="Q83" s="179">
        <v>4</v>
      </c>
      <c r="R83" s="20">
        <f t="shared" si="38"/>
        <v>87</v>
      </c>
      <c r="S83" s="68">
        <f t="shared" si="37"/>
        <v>0.08966391491203661</v>
      </c>
    </row>
    <row r="84" spans="1:19" ht="12.75">
      <c r="A84" s="67" t="s">
        <v>115</v>
      </c>
      <c r="B84" s="26">
        <v>16</v>
      </c>
      <c r="C84" s="26">
        <v>22</v>
      </c>
      <c r="D84" s="26">
        <v>8</v>
      </c>
      <c r="E84" s="26">
        <v>11</v>
      </c>
      <c r="F84" s="26">
        <v>10</v>
      </c>
      <c r="G84" s="26">
        <v>8</v>
      </c>
      <c r="H84" s="26">
        <v>9</v>
      </c>
      <c r="I84" s="26">
        <v>5</v>
      </c>
      <c r="J84" s="26">
        <v>17</v>
      </c>
      <c r="K84" s="43">
        <v>13</v>
      </c>
      <c r="L84" s="43">
        <v>5</v>
      </c>
      <c r="M84" s="43">
        <v>10</v>
      </c>
      <c r="N84" s="43">
        <v>15</v>
      </c>
      <c r="O84" s="43">
        <v>22</v>
      </c>
      <c r="P84" s="179">
        <v>13</v>
      </c>
      <c r="Q84" s="179">
        <v>27</v>
      </c>
      <c r="R84" s="20">
        <f t="shared" si="38"/>
        <v>211</v>
      </c>
      <c r="S84" s="68">
        <f t="shared" si="37"/>
        <v>0.2174607591544796</v>
      </c>
    </row>
    <row r="85" spans="1:19" ht="12.75">
      <c r="A85" s="67" t="s">
        <v>152</v>
      </c>
      <c r="B85" s="26">
        <v>0</v>
      </c>
      <c r="C85" s="26">
        <v>5</v>
      </c>
      <c r="D85" s="26">
        <v>2</v>
      </c>
      <c r="E85" s="26">
        <v>1</v>
      </c>
      <c r="F85" s="26">
        <v>0</v>
      </c>
      <c r="G85" s="26">
        <v>2</v>
      </c>
      <c r="H85" s="26">
        <v>0</v>
      </c>
      <c r="I85" s="26">
        <v>0</v>
      </c>
      <c r="J85" s="26">
        <v>0</v>
      </c>
      <c r="K85" s="43">
        <v>9</v>
      </c>
      <c r="L85" s="43">
        <v>1</v>
      </c>
      <c r="M85" s="43">
        <v>2</v>
      </c>
      <c r="N85" s="43">
        <v>1</v>
      </c>
      <c r="O85" s="43">
        <v>1</v>
      </c>
      <c r="P85" s="179">
        <v>1</v>
      </c>
      <c r="Q85" s="179">
        <v>1</v>
      </c>
      <c r="R85" s="20">
        <f t="shared" si="38"/>
        <v>26</v>
      </c>
      <c r="S85" s="68">
        <f t="shared" si="37"/>
        <v>0.02679611250244772</v>
      </c>
    </row>
    <row r="86" spans="1:19" ht="25.5">
      <c r="A86" s="69" t="s">
        <v>157</v>
      </c>
      <c r="B86" s="27">
        <v>0</v>
      </c>
      <c r="C86" s="27">
        <v>2</v>
      </c>
      <c r="D86" s="27">
        <v>1</v>
      </c>
      <c r="E86" s="27">
        <v>1</v>
      </c>
      <c r="F86" s="27">
        <v>2</v>
      </c>
      <c r="G86" s="27">
        <v>0</v>
      </c>
      <c r="H86" s="27">
        <v>0</v>
      </c>
      <c r="I86" s="27">
        <v>0</v>
      </c>
      <c r="J86" s="27">
        <v>1</v>
      </c>
      <c r="K86" s="44">
        <v>1</v>
      </c>
      <c r="L86" s="44">
        <v>1</v>
      </c>
      <c r="M86" s="44"/>
      <c r="N86" s="44">
        <v>1</v>
      </c>
      <c r="O86" s="44"/>
      <c r="P86" s="198"/>
      <c r="Q86" s="198"/>
      <c r="R86" s="209">
        <f t="shared" si="38"/>
        <v>10</v>
      </c>
      <c r="S86" s="70">
        <f t="shared" si="37"/>
        <v>0.010306197116326047</v>
      </c>
    </row>
    <row r="87" spans="1:19" ht="25.5">
      <c r="A87" s="71" t="s">
        <v>116</v>
      </c>
      <c r="B87" s="25">
        <v>176</v>
      </c>
      <c r="C87" s="25">
        <v>150</v>
      </c>
      <c r="D87" s="25">
        <v>150</v>
      </c>
      <c r="E87" s="25">
        <v>137</v>
      </c>
      <c r="F87" s="25">
        <v>122</v>
      </c>
      <c r="G87" s="25">
        <v>120</v>
      </c>
      <c r="H87" s="25">
        <v>119</v>
      </c>
      <c r="I87" s="25">
        <v>90</v>
      </c>
      <c r="J87" s="25">
        <v>150</v>
      </c>
      <c r="K87" s="42">
        <v>126</v>
      </c>
      <c r="L87" s="42">
        <v>175</v>
      </c>
      <c r="M87" s="42">
        <v>183</v>
      </c>
      <c r="N87" s="42">
        <v>198</v>
      </c>
      <c r="O87" s="42">
        <v>236</v>
      </c>
      <c r="P87" s="179">
        <v>147</v>
      </c>
      <c r="Q87" s="179">
        <v>226</v>
      </c>
      <c r="R87" s="19">
        <f t="shared" si="38"/>
        <v>2505</v>
      </c>
      <c r="S87" s="66">
        <f t="shared" si="37"/>
        <v>2.5817023776396746</v>
      </c>
    </row>
    <row r="88" spans="1:19" ht="12.75">
      <c r="A88" s="67" t="s">
        <v>120</v>
      </c>
      <c r="B88" s="26">
        <v>2</v>
      </c>
      <c r="C88" s="26">
        <v>4</v>
      </c>
      <c r="D88" s="26">
        <v>3</v>
      </c>
      <c r="E88" s="26">
        <v>5</v>
      </c>
      <c r="F88" s="26">
        <v>4</v>
      </c>
      <c r="G88" s="26">
        <v>3</v>
      </c>
      <c r="H88" s="26">
        <v>2</v>
      </c>
      <c r="I88" s="26">
        <v>2</v>
      </c>
      <c r="J88" s="26">
        <v>3</v>
      </c>
      <c r="K88" s="43">
        <v>2</v>
      </c>
      <c r="L88" s="43">
        <v>3</v>
      </c>
      <c r="M88" s="43">
        <v>5</v>
      </c>
      <c r="N88" s="43">
        <v>6</v>
      </c>
      <c r="O88" s="43">
        <v>1</v>
      </c>
      <c r="P88" s="179"/>
      <c r="Q88" s="179"/>
      <c r="R88" s="20">
        <f t="shared" si="38"/>
        <v>45</v>
      </c>
      <c r="S88" s="68">
        <f t="shared" si="37"/>
        <v>0.046377887023467214</v>
      </c>
    </row>
    <row r="89" spans="1:19" ht="12.75">
      <c r="A89" s="67" t="s">
        <v>121</v>
      </c>
      <c r="B89" s="26">
        <v>5</v>
      </c>
      <c r="C89" s="26">
        <v>17</v>
      </c>
      <c r="D89" s="26">
        <v>17</v>
      </c>
      <c r="E89" s="26">
        <v>14</v>
      </c>
      <c r="F89" s="26">
        <v>4</v>
      </c>
      <c r="G89" s="26">
        <v>17</v>
      </c>
      <c r="H89" s="26">
        <v>9</v>
      </c>
      <c r="I89" s="26">
        <v>3</v>
      </c>
      <c r="J89" s="26">
        <v>9</v>
      </c>
      <c r="K89" s="43">
        <v>15</v>
      </c>
      <c r="L89" s="43">
        <v>18</v>
      </c>
      <c r="M89" s="43">
        <v>18</v>
      </c>
      <c r="N89" s="43">
        <v>19</v>
      </c>
      <c r="O89" s="43">
        <v>4</v>
      </c>
      <c r="P89" s="179">
        <v>5</v>
      </c>
      <c r="Q89" s="179">
        <v>10</v>
      </c>
      <c r="R89" s="20">
        <f t="shared" si="38"/>
        <v>184</v>
      </c>
      <c r="S89" s="68">
        <f t="shared" si="37"/>
        <v>0.18963402694039927</v>
      </c>
    </row>
    <row r="90" spans="1:19" ht="12.75">
      <c r="A90" s="67" t="s">
        <v>122</v>
      </c>
      <c r="B90" s="26">
        <v>5</v>
      </c>
      <c r="C90" s="26">
        <v>1</v>
      </c>
      <c r="D90" s="26">
        <v>2</v>
      </c>
      <c r="E90" s="26">
        <v>7</v>
      </c>
      <c r="F90" s="26">
        <v>0</v>
      </c>
      <c r="G90" s="26">
        <v>8</v>
      </c>
      <c r="H90" s="26">
        <v>4</v>
      </c>
      <c r="I90" s="26">
        <v>2</v>
      </c>
      <c r="J90" s="26">
        <v>7</v>
      </c>
      <c r="K90" s="43">
        <v>4</v>
      </c>
      <c r="L90" s="43">
        <v>1</v>
      </c>
      <c r="M90" s="43">
        <v>4</v>
      </c>
      <c r="N90" s="43">
        <v>1</v>
      </c>
      <c r="O90" s="43"/>
      <c r="P90" s="179">
        <v>3</v>
      </c>
      <c r="Q90" s="179">
        <v>2</v>
      </c>
      <c r="R90" s="20">
        <f t="shared" si="38"/>
        <v>51</v>
      </c>
      <c r="S90" s="68">
        <f t="shared" si="37"/>
        <v>0.052561605293262835</v>
      </c>
    </row>
    <row r="91" spans="1:19" ht="12.75">
      <c r="A91" s="67" t="s">
        <v>123</v>
      </c>
      <c r="B91" s="26">
        <v>20</v>
      </c>
      <c r="C91" s="26">
        <v>26</v>
      </c>
      <c r="D91" s="26">
        <v>32</v>
      </c>
      <c r="E91" s="26">
        <v>14</v>
      </c>
      <c r="F91" s="26">
        <v>21</v>
      </c>
      <c r="G91" s="26">
        <v>22</v>
      </c>
      <c r="H91" s="26">
        <v>19</v>
      </c>
      <c r="I91" s="26">
        <v>7</v>
      </c>
      <c r="J91" s="26">
        <v>24</v>
      </c>
      <c r="K91" s="43">
        <v>34</v>
      </c>
      <c r="L91" s="43">
        <v>21</v>
      </c>
      <c r="M91" s="43">
        <v>21</v>
      </c>
      <c r="N91" s="43">
        <v>20</v>
      </c>
      <c r="O91" s="43">
        <v>28</v>
      </c>
      <c r="P91" s="179">
        <v>29</v>
      </c>
      <c r="Q91" s="179">
        <v>32</v>
      </c>
      <c r="R91" s="20">
        <f t="shared" si="38"/>
        <v>370</v>
      </c>
      <c r="S91" s="68">
        <f t="shared" si="37"/>
        <v>0.38132929330406373</v>
      </c>
    </row>
    <row r="92" spans="1:19" ht="12.75" customHeight="1">
      <c r="A92" s="67" t="s">
        <v>154</v>
      </c>
      <c r="B92" s="26">
        <v>2</v>
      </c>
      <c r="C92" s="26">
        <v>2</v>
      </c>
      <c r="D92" s="26">
        <v>1</v>
      </c>
      <c r="E92" s="26">
        <v>3</v>
      </c>
      <c r="F92" s="26">
        <v>1</v>
      </c>
      <c r="G92" s="26">
        <v>1</v>
      </c>
      <c r="H92" s="26">
        <v>0</v>
      </c>
      <c r="I92" s="26">
        <v>0</v>
      </c>
      <c r="J92" s="26">
        <v>0</v>
      </c>
      <c r="K92" s="43">
        <v>3</v>
      </c>
      <c r="L92" s="43">
        <v>1</v>
      </c>
      <c r="M92" s="43"/>
      <c r="N92" s="43">
        <v>2</v>
      </c>
      <c r="O92" s="43">
        <v>3</v>
      </c>
      <c r="P92" s="179">
        <v>1</v>
      </c>
      <c r="Q92" s="179"/>
      <c r="R92" s="20">
        <f t="shared" si="38"/>
        <v>20</v>
      </c>
      <c r="S92" s="68">
        <f t="shared" si="37"/>
        <v>0.020612394232652095</v>
      </c>
    </row>
    <row r="93" spans="1:19" ht="12.75" customHeight="1">
      <c r="A93" s="67" t="s">
        <v>124</v>
      </c>
      <c r="B93" s="26">
        <v>1</v>
      </c>
      <c r="C93" s="26">
        <v>2</v>
      </c>
      <c r="D93" s="26">
        <v>4</v>
      </c>
      <c r="E93" s="26">
        <v>5</v>
      </c>
      <c r="F93" s="26">
        <v>2</v>
      </c>
      <c r="G93" s="26">
        <v>9</v>
      </c>
      <c r="H93" s="26">
        <v>3</v>
      </c>
      <c r="I93" s="26">
        <v>5</v>
      </c>
      <c r="J93" s="26">
        <v>1</v>
      </c>
      <c r="K93" s="43">
        <v>2</v>
      </c>
      <c r="L93" s="43">
        <v>1</v>
      </c>
      <c r="M93" s="43">
        <v>1</v>
      </c>
      <c r="N93" s="43">
        <v>3</v>
      </c>
      <c r="O93" s="43">
        <v>3</v>
      </c>
      <c r="P93" s="179">
        <v>8</v>
      </c>
      <c r="Q93" s="179">
        <v>3</v>
      </c>
      <c r="R93" s="20">
        <f t="shared" si="38"/>
        <v>53</v>
      </c>
      <c r="S93" s="68">
        <f t="shared" si="37"/>
        <v>0.05462284471652804</v>
      </c>
    </row>
    <row r="94" spans="1:19" ht="12.75">
      <c r="A94" s="67" t="s">
        <v>155</v>
      </c>
      <c r="B94" s="26">
        <v>2</v>
      </c>
      <c r="C94" s="26">
        <v>2</v>
      </c>
      <c r="D94" s="26">
        <v>0</v>
      </c>
      <c r="E94" s="26">
        <v>4</v>
      </c>
      <c r="F94" s="26">
        <v>3</v>
      </c>
      <c r="G94" s="26">
        <v>1</v>
      </c>
      <c r="H94" s="26">
        <v>0</v>
      </c>
      <c r="I94" s="26">
        <v>1</v>
      </c>
      <c r="J94" s="26">
        <v>0</v>
      </c>
      <c r="K94" s="43">
        <v>2</v>
      </c>
      <c r="L94" s="43">
        <v>2</v>
      </c>
      <c r="M94" s="43">
        <v>2</v>
      </c>
      <c r="N94" s="43">
        <v>2</v>
      </c>
      <c r="O94" s="43">
        <v>1</v>
      </c>
      <c r="P94" s="179">
        <v>1</v>
      </c>
      <c r="Q94" s="179">
        <v>1</v>
      </c>
      <c r="R94" s="20">
        <f t="shared" si="38"/>
        <v>24</v>
      </c>
      <c r="S94" s="68">
        <f t="shared" si="37"/>
        <v>0.02473487307918251</v>
      </c>
    </row>
    <row r="95" spans="1:19" ht="12.75">
      <c r="A95" s="67" t="s">
        <v>125</v>
      </c>
      <c r="B95" s="26">
        <v>8</v>
      </c>
      <c r="C95" s="26">
        <v>10</v>
      </c>
      <c r="D95" s="26">
        <v>8</v>
      </c>
      <c r="E95" s="26">
        <v>4</v>
      </c>
      <c r="F95" s="26">
        <v>12</v>
      </c>
      <c r="G95" s="26">
        <v>6</v>
      </c>
      <c r="H95" s="26">
        <v>1</v>
      </c>
      <c r="I95" s="26">
        <v>4</v>
      </c>
      <c r="J95" s="26">
        <v>9</v>
      </c>
      <c r="K95" s="43">
        <v>4</v>
      </c>
      <c r="L95" s="43">
        <v>4</v>
      </c>
      <c r="M95" s="43">
        <v>6</v>
      </c>
      <c r="N95" s="43">
        <v>4</v>
      </c>
      <c r="O95" s="43">
        <v>8</v>
      </c>
      <c r="P95" s="179">
        <v>2</v>
      </c>
      <c r="Q95" s="179">
        <v>6</v>
      </c>
      <c r="R95" s="20">
        <f t="shared" si="38"/>
        <v>96</v>
      </c>
      <c r="S95" s="68">
        <f t="shared" si="37"/>
        <v>0.09893949231673003</v>
      </c>
    </row>
    <row r="96" spans="1:19" ht="12.75" customHeight="1">
      <c r="A96" s="67" t="s">
        <v>160</v>
      </c>
      <c r="B96" s="26">
        <v>0</v>
      </c>
      <c r="C96" s="26">
        <v>1</v>
      </c>
      <c r="D96" s="26">
        <v>0</v>
      </c>
      <c r="E96" s="26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43">
        <v>0</v>
      </c>
      <c r="L96" s="45">
        <v>0</v>
      </c>
      <c r="M96" s="45">
        <v>1</v>
      </c>
      <c r="N96" s="45"/>
      <c r="O96" s="45">
        <v>1</v>
      </c>
      <c r="P96" s="45">
        <v>1</v>
      </c>
      <c r="Q96" s="45"/>
      <c r="R96" s="20">
        <f t="shared" si="38"/>
        <v>5</v>
      </c>
      <c r="S96" s="68">
        <f aca="true" t="shared" si="39" ref="S96:S127">(R96/R$127)*100</f>
        <v>0.005153098558163024</v>
      </c>
    </row>
    <row r="97" spans="1:19" ht="12.75" customHeight="1">
      <c r="A97" s="67" t="s">
        <v>153</v>
      </c>
      <c r="B97" s="26">
        <v>4</v>
      </c>
      <c r="C97" s="26">
        <v>2</v>
      </c>
      <c r="D97" s="26">
        <v>3</v>
      </c>
      <c r="E97" s="26">
        <v>1</v>
      </c>
      <c r="F97" s="26">
        <v>0</v>
      </c>
      <c r="G97" s="26">
        <v>2</v>
      </c>
      <c r="H97" s="26">
        <v>0</v>
      </c>
      <c r="I97" s="26">
        <v>0</v>
      </c>
      <c r="J97" s="26">
        <v>0</v>
      </c>
      <c r="K97" s="43">
        <v>0</v>
      </c>
      <c r="L97" s="43">
        <v>1</v>
      </c>
      <c r="M97" s="43">
        <v>2</v>
      </c>
      <c r="N97" s="43"/>
      <c r="O97" s="43">
        <v>2</v>
      </c>
      <c r="P97" s="179">
        <v>1</v>
      </c>
      <c r="Q97" s="179">
        <v>2</v>
      </c>
      <c r="R97" s="20">
        <f aca="true" t="shared" si="40" ref="R97:R127">SUM(B97:Q97)</f>
        <v>20</v>
      </c>
      <c r="S97" s="68">
        <f t="shared" si="39"/>
        <v>0.020612394232652095</v>
      </c>
    </row>
    <row r="98" spans="1:19" ht="12.75" customHeight="1">
      <c r="A98" s="67" t="s">
        <v>117</v>
      </c>
      <c r="B98" s="26">
        <v>2</v>
      </c>
      <c r="C98" s="26">
        <v>0</v>
      </c>
      <c r="D98" s="26">
        <v>3</v>
      </c>
      <c r="E98" s="26">
        <v>2</v>
      </c>
      <c r="F98" s="26">
        <v>0</v>
      </c>
      <c r="G98" s="26">
        <v>1</v>
      </c>
      <c r="H98" s="26">
        <v>1</v>
      </c>
      <c r="I98" s="26">
        <v>1</v>
      </c>
      <c r="J98" s="26">
        <v>0</v>
      </c>
      <c r="K98" s="26">
        <v>0</v>
      </c>
      <c r="L98" s="43">
        <v>2</v>
      </c>
      <c r="M98" s="43">
        <v>1</v>
      </c>
      <c r="N98" s="43"/>
      <c r="O98" s="43">
        <v>6</v>
      </c>
      <c r="P98" s="179">
        <v>1</v>
      </c>
      <c r="Q98" s="179"/>
      <c r="R98" s="20">
        <f t="shared" si="40"/>
        <v>20</v>
      </c>
      <c r="S98" s="68">
        <f t="shared" si="39"/>
        <v>0.020612394232652095</v>
      </c>
    </row>
    <row r="99" spans="1:19" ht="12.75" customHeight="1">
      <c r="A99" s="67" t="s">
        <v>118</v>
      </c>
      <c r="B99" s="26">
        <v>9</v>
      </c>
      <c r="C99" s="26">
        <v>9</v>
      </c>
      <c r="D99" s="26">
        <v>8</v>
      </c>
      <c r="E99" s="26">
        <v>17</v>
      </c>
      <c r="F99" s="26">
        <v>15</v>
      </c>
      <c r="G99" s="26">
        <v>11</v>
      </c>
      <c r="H99" s="26">
        <v>11</v>
      </c>
      <c r="I99" s="26">
        <v>12</v>
      </c>
      <c r="J99" s="26">
        <v>18</v>
      </c>
      <c r="K99" s="43">
        <v>29</v>
      </c>
      <c r="L99" s="26">
        <v>14</v>
      </c>
      <c r="M99" s="26">
        <v>23</v>
      </c>
      <c r="N99" s="26">
        <v>19</v>
      </c>
      <c r="O99" s="26">
        <v>22</v>
      </c>
      <c r="P99" s="36">
        <v>8</v>
      </c>
      <c r="Q99" s="36">
        <v>11</v>
      </c>
      <c r="R99" s="20">
        <f t="shared" si="40"/>
        <v>236</v>
      </c>
      <c r="S99" s="68">
        <f t="shared" si="39"/>
        <v>0.24322625194529468</v>
      </c>
    </row>
    <row r="100" spans="1:19" ht="12.75">
      <c r="A100" s="69" t="s">
        <v>119</v>
      </c>
      <c r="B100" s="201">
        <v>8</v>
      </c>
      <c r="C100" s="201">
        <v>4</v>
      </c>
      <c r="D100" s="201">
        <v>3</v>
      </c>
      <c r="E100" s="201">
        <v>1</v>
      </c>
      <c r="F100" s="201">
        <v>3</v>
      </c>
      <c r="G100" s="201">
        <v>5</v>
      </c>
      <c r="H100" s="201">
        <v>2</v>
      </c>
      <c r="I100" s="201">
        <v>3</v>
      </c>
      <c r="J100" s="201">
        <v>4</v>
      </c>
      <c r="K100" s="202">
        <v>5</v>
      </c>
      <c r="L100" s="202">
        <v>1</v>
      </c>
      <c r="M100" s="202">
        <v>4</v>
      </c>
      <c r="N100" s="202">
        <v>4</v>
      </c>
      <c r="O100" s="202">
        <v>5</v>
      </c>
      <c r="P100" s="197">
        <v>3</v>
      </c>
      <c r="Q100" s="197">
        <v>5</v>
      </c>
      <c r="R100" s="21">
        <f t="shared" si="40"/>
        <v>60</v>
      </c>
      <c r="S100" s="203">
        <f t="shared" si="39"/>
        <v>0.06183718269795628</v>
      </c>
    </row>
    <row r="101" spans="1:19" ht="12.75">
      <c r="A101" s="71" t="s">
        <v>126</v>
      </c>
      <c r="B101" s="25">
        <v>7</v>
      </c>
      <c r="C101" s="25">
        <v>11</v>
      </c>
      <c r="D101" s="25">
        <v>8</v>
      </c>
      <c r="E101" s="25">
        <v>17</v>
      </c>
      <c r="F101" s="25">
        <v>38</v>
      </c>
      <c r="G101" s="25">
        <v>39</v>
      </c>
      <c r="H101" s="25">
        <v>59</v>
      </c>
      <c r="I101" s="25">
        <v>32</v>
      </c>
      <c r="J101" s="25">
        <v>41</v>
      </c>
      <c r="K101" s="42">
        <v>54</v>
      </c>
      <c r="L101" s="42">
        <v>37</v>
      </c>
      <c r="M101" s="42">
        <v>38</v>
      </c>
      <c r="N101" s="42">
        <v>40</v>
      </c>
      <c r="O101" s="42">
        <v>46</v>
      </c>
      <c r="P101" s="42">
        <v>44</v>
      </c>
      <c r="Q101" s="42">
        <v>56</v>
      </c>
      <c r="R101" s="195">
        <f t="shared" si="40"/>
        <v>567</v>
      </c>
      <c r="S101" s="66">
        <f t="shared" si="39"/>
        <v>0.5843613764956869</v>
      </c>
    </row>
    <row r="102" spans="1:19" ht="12.75">
      <c r="A102" s="67" t="s">
        <v>127</v>
      </c>
      <c r="B102" s="26">
        <v>4</v>
      </c>
      <c r="C102" s="26">
        <v>3</v>
      </c>
      <c r="D102" s="26">
        <v>9</v>
      </c>
      <c r="E102" s="26">
        <v>4</v>
      </c>
      <c r="F102" s="26">
        <v>6</v>
      </c>
      <c r="G102" s="26">
        <v>14</v>
      </c>
      <c r="H102" s="26">
        <v>21</v>
      </c>
      <c r="I102" s="26">
        <v>17</v>
      </c>
      <c r="J102" s="26">
        <v>10</v>
      </c>
      <c r="K102" s="43">
        <v>21</v>
      </c>
      <c r="L102" s="43">
        <v>12</v>
      </c>
      <c r="M102" s="43">
        <v>16</v>
      </c>
      <c r="N102" s="43">
        <v>16</v>
      </c>
      <c r="O102" s="43">
        <v>30</v>
      </c>
      <c r="P102" s="179">
        <v>24</v>
      </c>
      <c r="Q102" s="179">
        <v>32</v>
      </c>
      <c r="R102" s="20">
        <f t="shared" si="40"/>
        <v>239</v>
      </c>
      <c r="S102" s="68">
        <f t="shared" si="39"/>
        <v>0.24631811108019255</v>
      </c>
    </row>
    <row r="103" spans="1:19" ht="12.75">
      <c r="A103" s="67" t="s">
        <v>128</v>
      </c>
      <c r="B103" s="26">
        <v>8</v>
      </c>
      <c r="C103" s="26">
        <v>23</v>
      </c>
      <c r="D103" s="26">
        <v>18</v>
      </c>
      <c r="E103" s="26">
        <v>23</v>
      </c>
      <c r="F103" s="26">
        <v>26</v>
      </c>
      <c r="G103" s="26">
        <v>29</v>
      </c>
      <c r="H103" s="26">
        <v>19</v>
      </c>
      <c r="I103" s="26">
        <v>30</v>
      </c>
      <c r="J103" s="26">
        <v>30</v>
      </c>
      <c r="K103" s="43">
        <v>25</v>
      </c>
      <c r="L103" s="43">
        <v>32</v>
      </c>
      <c r="M103" s="43">
        <v>44</v>
      </c>
      <c r="N103" s="43">
        <v>42</v>
      </c>
      <c r="O103" s="43">
        <v>41</v>
      </c>
      <c r="P103" s="179">
        <v>61</v>
      </c>
      <c r="Q103" s="179">
        <v>49</v>
      </c>
      <c r="R103" s="20">
        <f t="shared" si="40"/>
        <v>500</v>
      </c>
      <c r="S103" s="68">
        <f t="shared" si="39"/>
        <v>0.5153098558163024</v>
      </c>
    </row>
    <row r="104" spans="1:19" ht="12.75">
      <c r="A104" s="69" t="s">
        <v>129</v>
      </c>
      <c r="B104" s="27">
        <v>16</v>
      </c>
      <c r="C104" s="27">
        <v>15</v>
      </c>
      <c r="D104" s="27">
        <v>17</v>
      </c>
      <c r="E104" s="27">
        <v>30</v>
      </c>
      <c r="F104" s="27">
        <v>20</v>
      </c>
      <c r="G104" s="27">
        <v>39</v>
      </c>
      <c r="H104" s="27">
        <v>32</v>
      </c>
      <c r="I104" s="27">
        <v>48</v>
      </c>
      <c r="J104" s="27">
        <v>40</v>
      </c>
      <c r="K104" s="44">
        <v>28</v>
      </c>
      <c r="L104" s="44">
        <v>45</v>
      </c>
      <c r="M104" s="44">
        <v>63</v>
      </c>
      <c r="N104" s="44">
        <v>74</v>
      </c>
      <c r="O104" s="44">
        <v>59</v>
      </c>
      <c r="P104" s="198">
        <v>79</v>
      </c>
      <c r="Q104" s="198">
        <v>87</v>
      </c>
      <c r="R104" s="209">
        <f t="shared" si="40"/>
        <v>692</v>
      </c>
      <c r="S104" s="70">
        <f t="shared" si="39"/>
        <v>0.7131888404497624</v>
      </c>
    </row>
    <row r="105" spans="1:19" ht="12.75">
      <c r="A105" s="71" t="s">
        <v>86</v>
      </c>
      <c r="B105" s="25">
        <v>4</v>
      </c>
      <c r="C105" s="25">
        <v>6</v>
      </c>
      <c r="D105" s="25">
        <v>1</v>
      </c>
      <c r="E105" s="25">
        <v>6</v>
      </c>
      <c r="F105" s="25">
        <v>3</v>
      </c>
      <c r="G105" s="25">
        <v>3</v>
      </c>
      <c r="H105" s="25">
        <v>6</v>
      </c>
      <c r="I105" s="25">
        <v>3</v>
      </c>
      <c r="J105" s="25">
        <v>1</v>
      </c>
      <c r="K105" s="42">
        <v>3</v>
      </c>
      <c r="L105" s="42">
        <v>1</v>
      </c>
      <c r="M105" s="42">
        <v>1</v>
      </c>
      <c r="N105" s="42">
        <v>3</v>
      </c>
      <c r="O105" s="42">
        <v>1</v>
      </c>
      <c r="P105" s="179">
        <v>6</v>
      </c>
      <c r="Q105" s="179">
        <v>3</v>
      </c>
      <c r="R105" s="19">
        <f t="shared" si="40"/>
        <v>51</v>
      </c>
      <c r="S105" s="66">
        <f t="shared" si="39"/>
        <v>0.052561605293262835</v>
      </c>
    </row>
    <row r="106" spans="1:19" ht="12.75">
      <c r="A106" s="67" t="s">
        <v>161</v>
      </c>
      <c r="B106" s="26">
        <v>1</v>
      </c>
      <c r="C106" s="26">
        <v>1</v>
      </c>
      <c r="D106" s="26">
        <v>1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1</v>
      </c>
      <c r="K106" s="41">
        <v>0</v>
      </c>
      <c r="L106" s="41">
        <v>0</v>
      </c>
      <c r="M106" s="41">
        <v>1</v>
      </c>
      <c r="N106" s="41"/>
      <c r="O106" s="41">
        <v>1</v>
      </c>
      <c r="P106" s="199">
        <v>2</v>
      </c>
      <c r="Q106" s="199">
        <v>1</v>
      </c>
      <c r="R106" s="20">
        <f t="shared" si="40"/>
        <v>9</v>
      </c>
      <c r="S106" s="68">
        <f t="shared" si="39"/>
        <v>0.009275577404693442</v>
      </c>
    </row>
    <row r="107" spans="1:19" ht="12.75">
      <c r="A107" s="67" t="s">
        <v>149</v>
      </c>
      <c r="B107" s="26">
        <v>1</v>
      </c>
      <c r="C107" s="26">
        <v>0</v>
      </c>
      <c r="D107" s="26">
        <v>1</v>
      </c>
      <c r="E107" s="26">
        <v>1</v>
      </c>
      <c r="F107" s="26">
        <v>0</v>
      </c>
      <c r="G107" s="26">
        <v>1</v>
      </c>
      <c r="H107" s="26">
        <v>0</v>
      </c>
      <c r="I107" s="26">
        <v>0</v>
      </c>
      <c r="J107" s="26">
        <v>0</v>
      </c>
      <c r="K107" s="41">
        <v>0</v>
      </c>
      <c r="L107" s="46">
        <v>0</v>
      </c>
      <c r="M107" s="46"/>
      <c r="N107" s="46">
        <v>2</v>
      </c>
      <c r="O107" s="46">
        <v>2</v>
      </c>
      <c r="P107" s="46">
        <v>1</v>
      </c>
      <c r="Q107" s="46">
        <v>2</v>
      </c>
      <c r="R107" s="20">
        <f t="shared" si="40"/>
        <v>11</v>
      </c>
      <c r="S107" s="68">
        <f t="shared" si="39"/>
        <v>0.01133681682795865</v>
      </c>
    </row>
    <row r="108" spans="1:19" ht="12.75">
      <c r="A108" s="67" t="s">
        <v>87</v>
      </c>
      <c r="B108" s="26">
        <v>31</v>
      </c>
      <c r="C108" s="26">
        <v>36</v>
      </c>
      <c r="D108" s="26">
        <v>70</v>
      </c>
      <c r="E108" s="26">
        <v>37</v>
      </c>
      <c r="F108" s="26">
        <v>28</v>
      </c>
      <c r="G108" s="26">
        <v>34</v>
      </c>
      <c r="H108" s="26">
        <v>18</v>
      </c>
      <c r="I108" s="26">
        <v>15</v>
      </c>
      <c r="J108" s="26">
        <v>30</v>
      </c>
      <c r="K108" s="43">
        <v>32</v>
      </c>
      <c r="L108" s="41">
        <v>20</v>
      </c>
      <c r="M108" s="41">
        <v>25</v>
      </c>
      <c r="N108" s="41">
        <v>33</v>
      </c>
      <c r="O108" s="41">
        <v>17</v>
      </c>
      <c r="P108" s="199">
        <v>28</v>
      </c>
      <c r="Q108" s="199">
        <v>15</v>
      </c>
      <c r="R108" s="20">
        <f t="shared" si="40"/>
        <v>469</v>
      </c>
      <c r="S108" s="68">
        <f t="shared" si="39"/>
        <v>0.48336064475569157</v>
      </c>
    </row>
    <row r="109" spans="1:19" ht="15.75" customHeight="1">
      <c r="A109" s="67" t="s">
        <v>88</v>
      </c>
      <c r="B109" s="26">
        <v>4</v>
      </c>
      <c r="C109" s="26">
        <v>21</v>
      </c>
      <c r="D109" s="26">
        <v>6</v>
      </c>
      <c r="E109" s="26">
        <v>19</v>
      </c>
      <c r="F109" s="26">
        <v>16</v>
      </c>
      <c r="G109" s="26">
        <v>15</v>
      </c>
      <c r="H109" s="26">
        <v>21</v>
      </c>
      <c r="I109" s="26">
        <v>21</v>
      </c>
      <c r="J109" s="26">
        <v>32</v>
      </c>
      <c r="K109" s="43">
        <v>13</v>
      </c>
      <c r="L109" s="41">
        <v>31</v>
      </c>
      <c r="M109" s="41">
        <v>25</v>
      </c>
      <c r="N109" s="41">
        <v>34</v>
      </c>
      <c r="O109" s="41">
        <v>33</v>
      </c>
      <c r="P109" s="199">
        <v>63</v>
      </c>
      <c r="Q109" s="199">
        <v>61</v>
      </c>
      <c r="R109" s="20">
        <f t="shared" si="40"/>
        <v>415</v>
      </c>
      <c r="S109" s="68">
        <f t="shared" si="39"/>
        <v>0.42770718032753097</v>
      </c>
    </row>
    <row r="110" spans="1:19" ht="12.75">
      <c r="A110" s="69" t="s">
        <v>89</v>
      </c>
      <c r="B110" s="201">
        <v>14</v>
      </c>
      <c r="C110" s="201">
        <v>4</v>
      </c>
      <c r="D110" s="201">
        <v>8</v>
      </c>
      <c r="E110" s="201">
        <v>8</v>
      </c>
      <c r="F110" s="201">
        <v>13</v>
      </c>
      <c r="G110" s="201">
        <v>18</v>
      </c>
      <c r="H110" s="201">
        <v>12</v>
      </c>
      <c r="I110" s="201">
        <v>16</v>
      </c>
      <c r="J110" s="201">
        <v>13</v>
      </c>
      <c r="K110" s="202">
        <v>17</v>
      </c>
      <c r="L110" s="202">
        <v>10</v>
      </c>
      <c r="M110" s="202">
        <v>5</v>
      </c>
      <c r="N110" s="202"/>
      <c r="O110" s="202">
        <v>3</v>
      </c>
      <c r="P110" s="197">
        <v>15</v>
      </c>
      <c r="Q110" s="197">
        <v>12</v>
      </c>
      <c r="R110" s="21">
        <f t="shared" si="40"/>
        <v>168</v>
      </c>
      <c r="S110" s="203">
        <f t="shared" si="39"/>
        <v>0.17314411155427759</v>
      </c>
    </row>
    <row r="111" spans="1:19" ht="12.75">
      <c r="A111" s="71" t="s">
        <v>130</v>
      </c>
      <c r="B111" s="25">
        <v>849</v>
      </c>
      <c r="C111" s="25">
        <v>354</v>
      </c>
      <c r="D111" s="25">
        <v>492</v>
      </c>
      <c r="E111" s="25">
        <v>274</v>
      </c>
      <c r="F111" s="25">
        <v>276</v>
      </c>
      <c r="G111" s="25">
        <v>282</v>
      </c>
      <c r="H111" s="25">
        <v>335</v>
      </c>
      <c r="I111" s="25">
        <v>200</v>
      </c>
      <c r="J111" s="25">
        <v>234</v>
      </c>
      <c r="K111" s="42">
        <v>334</v>
      </c>
      <c r="L111" s="42">
        <v>214</v>
      </c>
      <c r="M111" s="42">
        <v>153</v>
      </c>
      <c r="N111" s="42">
        <v>230</v>
      </c>
      <c r="O111" s="42">
        <v>187</v>
      </c>
      <c r="P111" s="42">
        <v>189</v>
      </c>
      <c r="Q111" s="42">
        <v>192</v>
      </c>
      <c r="R111" s="195">
        <f t="shared" si="40"/>
        <v>4795</v>
      </c>
      <c r="S111" s="66">
        <f t="shared" si="39"/>
        <v>4.941821517278339</v>
      </c>
    </row>
    <row r="112" spans="1:19" ht="12.75">
      <c r="A112" s="67" t="s">
        <v>133</v>
      </c>
      <c r="B112" s="26">
        <v>26</v>
      </c>
      <c r="C112" s="26">
        <v>16</v>
      </c>
      <c r="D112" s="26">
        <v>20</v>
      </c>
      <c r="E112" s="26">
        <v>19</v>
      </c>
      <c r="F112" s="26">
        <v>31</v>
      </c>
      <c r="G112" s="26">
        <v>36</v>
      </c>
      <c r="H112" s="26">
        <v>30</v>
      </c>
      <c r="I112" s="26">
        <v>9</v>
      </c>
      <c r="J112" s="26">
        <v>20</v>
      </c>
      <c r="K112" s="43">
        <v>30</v>
      </c>
      <c r="L112" s="43">
        <v>24</v>
      </c>
      <c r="M112" s="43">
        <v>28</v>
      </c>
      <c r="N112" s="43">
        <v>34</v>
      </c>
      <c r="O112" s="43">
        <v>35</v>
      </c>
      <c r="P112" s="179">
        <v>28</v>
      </c>
      <c r="Q112" s="179">
        <v>32</v>
      </c>
      <c r="R112" s="20">
        <f t="shared" si="40"/>
        <v>418</v>
      </c>
      <c r="S112" s="68">
        <f t="shared" si="39"/>
        <v>0.43079903946242876</v>
      </c>
    </row>
    <row r="113" spans="1:19" ht="12.75">
      <c r="A113" s="67" t="s">
        <v>134</v>
      </c>
      <c r="B113" s="26">
        <v>122</v>
      </c>
      <c r="C113" s="26">
        <v>126</v>
      </c>
      <c r="D113" s="26">
        <v>234</v>
      </c>
      <c r="E113" s="26">
        <v>155</v>
      </c>
      <c r="F113" s="26">
        <v>112</v>
      </c>
      <c r="G113" s="26">
        <v>385</v>
      </c>
      <c r="H113" s="26">
        <v>186</v>
      </c>
      <c r="I113" s="26">
        <v>135</v>
      </c>
      <c r="J113" s="26">
        <v>106</v>
      </c>
      <c r="K113" s="43">
        <v>250</v>
      </c>
      <c r="L113" s="43">
        <v>257</v>
      </c>
      <c r="M113" s="43">
        <v>213</v>
      </c>
      <c r="N113" s="43">
        <v>509</v>
      </c>
      <c r="O113" s="43">
        <v>354</v>
      </c>
      <c r="P113" s="179">
        <v>126</v>
      </c>
      <c r="Q113" s="179">
        <v>196</v>
      </c>
      <c r="R113" s="20">
        <f t="shared" si="40"/>
        <v>3466</v>
      </c>
      <c r="S113" s="68">
        <f t="shared" si="39"/>
        <v>3.5721279205186076</v>
      </c>
    </row>
    <row r="114" spans="1:19" ht="12.75">
      <c r="A114" s="67" t="s">
        <v>135</v>
      </c>
      <c r="B114" s="26">
        <v>9</v>
      </c>
      <c r="C114" s="26">
        <v>6</v>
      </c>
      <c r="D114" s="26">
        <v>5</v>
      </c>
      <c r="E114" s="26">
        <v>15</v>
      </c>
      <c r="F114" s="26">
        <v>8</v>
      </c>
      <c r="G114" s="26">
        <v>21</v>
      </c>
      <c r="H114" s="26">
        <v>31</v>
      </c>
      <c r="I114" s="26">
        <v>6</v>
      </c>
      <c r="J114" s="26">
        <v>11</v>
      </c>
      <c r="K114" s="43">
        <v>6</v>
      </c>
      <c r="L114" s="43">
        <v>7</v>
      </c>
      <c r="M114" s="43">
        <v>11</v>
      </c>
      <c r="N114" s="43">
        <v>33</v>
      </c>
      <c r="O114" s="43">
        <v>29</v>
      </c>
      <c r="P114" s="179">
        <v>7</v>
      </c>
      <c r="Q114" s="179">
        <v>14</v>
      </c>
      <c r="R114" s="20">
        <f t="shared" si="40"/>
        <v>219</v>
      </c>
      <c r="S114" s="68">
        <f t="shared" si="39"/>
        <v>0.22570571684754046</v>
      </c>
    </row>
    <row r="115" spans="1:19" ht="12.75">
      <c r="A115" s="67" t="s">
        <v>136</v>
      </c>
      <c r="B115" s="26">
        <v>5</v>
      </c>
      <c r="C115" s="26">
        <v>4</v>
      </c>
      <c r="D115" s="26">
        <v>11</v>
      </c>
      <c r="E115" s="26">
        <v>17</v>
      </c>
      <c r="F115" s="26">
        <v>17</v>
      </c>
      <c r="G115" s="26">
        <v>14</v>
      </c>
      <c r="H115" s="26">
        <v>19</v>
      </c>
      <c r="I115" s="26">
        <v>8</v>
      </c>
      <c r="J115" s="26">
        <v>15</v>
      </c>
      <c r="K115" s="43">
        <v>6</v>
      </c>
      <c r="L115" s="43">
        <v>10</v>
      </c>
      <c r="M115" s="43">
        <v>14</v>
      </c>
      <c r="N115" s="43">
        <v>12</v>
      </c>
      <c r="O115" s="43">
        <v>22</v>
      </c>
      <c r="P115" s="179">
        <v>7</v>
      </c>
      <c r="Q115" s="179">
        <v>13</v>
      </c>
      <c r="R115" s="20">
        <f t="shared" si="40"/>
        <v>194</v>
      </c>
      <c r="S115" s="68">
        <f t="shared" si="39"/>
        <v>0.19994022405672532</v>
      </c>
    </row>
    <row r="116" spans="1:19" ht="12.75">
      <c r="A116" s="67" t="s">
        <v>137</v>
      </c>
      <c r="B116" s="26">
        <v>15</v>
      </c>
      <c r="C116" s="26">
        <v>19</v>
      </c>
      <c r="D116" s="26">
        <v>37</v>
      </c>
      <c r="E116" s="26">
        <v>28</v>
      </c>
      <c r="F116" s="26">
        <v>30</v>
      </c>
      <c r="G116" s="26">
        <v>30</v>
      </c>
      <c r="H116" s="26">
        <v>37</v>
      </c>
      <c r="I116" s="26">
        <v>16</v>
      </c>
      <c r="J116" s="26">
        <v>24</v>
      </c>
      <c r="K116" s="43">
        <v>32</v>
      </c>
      <c r="L116" s="43">
        <v>15</v>
      </c>
      <c r="M116" s="43">
        <v>21</v>
      </c>
      <c r="N116" s="43">
        <v>24</v>
      </c>
      <c r="O116" s="43">
        <v>32</v>
      </c>
      <c r="P116" s="179">
        <v>12</v>
      </c>
      <c r="Q116" s="179">
        <v>23</v>
      </c>
      <c r="R116" s="20">
        <f t="shared" si="40"/>
        <v>395</v>
      </c>
      <c r="S116" s="68">
        <f t="shared" si="39"/>
        <v>0.40709478609487887</v>
      </c>
    </row>
    <row r="117" spans="1:19" ht="25.5">
      <c r="A117" s="67" t="s">
        <v>138</v>
      </c>
      <c r="B117" s="26">
        <v>7</v>
      </c>
      <c r="C117" s="26">
        <v>21</v>
      </c>
      <c r="D117" s="26">
        <v>21</v>
      </c>
      <c r="E117" s="26">
        <v>12</v>
      </c>
      <c r="F117" s="26">
        <v>22</v>
      </c>
      <c r="G117" s="26">
        <v>21</v>
      </c>
      <c r="H117" s="26">
        <v>19</v>
      </c>
      <c r="I117" s="26">
        <v>6</v>
      </c>
      <c r="J117" s="26">
        <v>10</v>
      </c>
      <c r="K117" s="43">
        <v>8</v>
      </c>
      <c r="L117" s="43">
        <v>9</v>
      </c>
      <c r="M117" s="43">
        <v>12</v>
      </c>
      <c r="N117" s="43">
        <v>28</v>
      </c>
      <c r="O117" s="43">
        <v>9</v>
      </c>
      <c r="P117" s="179">
        <v>8</v>
      </c>
      <c r="Q117" s="179">
        <v>4</v>
      </c>
      <c r="R117" s="20">
        <f t="shared" si="40"/>
        <v>217</v>
      </c>
      <c r="S117" s="68">
        <f t="shared" si="39"/>
        <v>0.2236444774242752</v>
      </c>
    </row>
    <row r="118" spans="1:19" ht="12.75">
      <c r="A118" s="67" t="s">
        <v>139</v>
      </c>
      <c r="B118" s="26">
        <v>232</v>
      </c>
      <c r="C118" s="26">
        <v>109</v>
      </c>
      <c r="D118" s="26">
        <v>702</v>
      </c>
      <c r="E118" s="26">
        <v>809</v>
      </c>
      <c r="F118" s="26">
        <v>277</v>
      </c>
      <c r="G118" s="26">
        <v>351</v>
      </c>
      <c r="H118" s="26">
        <v>370</v>
      </c>
      <c r="I118" s="26">
        <v>205</v>
      </c>
      <c r="J118" s="26">
        <v>290</v>
      </c>
      <c r="K118" s="43">
        <v>255</v>
      </c>
      <c r="L118" s="43">
        <v>274</v>
      </c>
      <c r="M118" s="43">
        <v>303</v>
      </c>
      <c r="N118" s="43">
        <v>519</v>
      </c>
      <c r="O118" s="43">
        <v>524</v>
      </c>
      <c r="P118" s="179">
        <v>304</v>
      </c>
      <c r="Q118" s="179">
        <v>346</v>
      </c>
      <c r="R118" s="20">
        <f t="shared" si="40"/>
        <v>5870</v>
      </c>
      <c r="S118" s="68">
        <f t="shared" si="39"/>
        <v>6.0497377072833896</v>
      </c>
    </row>
    <row r="119" spans="1:19" ht="12.75">
      <c r="A119" s="67" t="s">
        <v>140</v>
      </c>
      <c r="B119" s="26">
        <v>111</v>
      </c>
      <c r="C119" s="26">
        <v>0</v>
      </c>
      <c r="D119" s="26">
        <v>2</v>
      </c>
      <c r="E119" s="26">
        <v>2</v>
      </c>
      <c r="F119" s="26">
        <v>4</v>
      </c>
      <c r="G119" s="26">
        <v>5</v>
      </c>
      <c r="H119" s="26">
        <v>4</v>
      </c>
      <c r="I119" s="26">
        <v>0</v>
      </c>
      <c r="J119" s="26">
        <v>0</v>
      </c>
      <c r="K119" s="43">
        <v>4</v>
      </c>
      <c r="L119" s="43">
        <v>1</v>
      </c>
      <c r="M119" s="43">
        <v>4</v>
      </c>
      <c r="N119" s="43">
        <v>3</v>
      </c>
      <c r="O119" s="43"/>
      <c r="P119" s="179">
        <v>2</v>
      </c>
      <c r="Q119" s="179"/>
      <c r="R119" s="20">
        <f t="shared" si="40"/>
        <v>142</v>
      </c>
      <c r="S119" s="68">
        <f t="shared" si="39"/>
        <v>0.14634799905182985</v>
      </c>
    </row>
    <row r="120" spans="1:19" ht="12.75">
      <c r="A120" s="67" t="s">
        <v>131</v>
      </c>
      <c r="B120" s="26">
        <v>33</v>
      </c>
      <c r="C120" s="26">
        <v>150</v>
      </c>
      <c r="D120" s="26">
        <v>114</v>
      </c>
      <c r="E120" s="26">
        <v>117</v>
      </c>
      <c r="F120" s="26">
        <v>142</v>
      </c>
      <c r="G120" s="26">
        <v>226</v>
      </c>
      <c r="H120" s="26">
        <v>67</v>
      </c>
      <c r="I120" s="26">
        <v>134</v>
      </c>
      <c r="J120" s="26">
        <v>149</v>
      </c>
      <c r="K120" s="43">
        <v>216</v>
      </c>
      <c r="L120" s="43">
        <v>32</v>
      </c>
      <c r="M120" s="43">
        <v>21</v>
      </c>
      <c r="N120" s="43">
        <v>23</v>
      </c>
      <c r="O120" s="43">
        <v>22</v>
      </c>
      <c r="P120" s="179">
        <v>13</v>
      </c>
      <c r="Q120" s="179">
        <v>11</v>
      </c>
      <c r="R120" s="20">
        <f t="shared" si="40"/>
        <v>1470</v>
      </c>
      <c r="S120" s="68">
        <f t="shared" si="39"/>
        <v>1.5150109760999289</v>
      </c>
    </row>
    <row r="121" spans="1:19" ht="12.75">
      <c r="A121" s="69" t="s">
        <v>132</v>
      </c>
      <c r="B121" s="27">
        <v>305</v>
      </c>
      <c r="C121" s="27">
        <v>385</v>
      </c>
      <c r="D121" s="27">
        <v>125</v>
      </c>
      <c r="E121" s="27">
        <v>293</v>
      </c>
      <c r="F121" s="27">
        <v>544</v>
      </c>
      <c r="G121" s="27">
        <v>808</v>
      </c>
      <c r="H121" s="27">
        <v>868</v>
      </c>
      <c r="I121" s="27">
        <v>644</v>
      </c>
      <c r="J121" s="27">
        <v>764</v>
      </c>
      <c r="K121" s="44">
        <v>1272</v>
      </c>
      <c r="L121" s="44">
        <v>1207</v>
      </c>
      <c r="M121" s="44">
        <v>1437</v>
      </c>
      <c r="N121" s="44">
        <v>1858</v>
      </c>
      <c r="O121" s="44">
        <v>1249</v>
      </c>
      <c r="P121" s="198">
        <v>993</v>
      </c>
      <c r="Q121" s="198">
        <v>1093</v>
      </c>
      <c r="R121" s="209">
        <f t="shared" si="40"/>
        <v>13845</v>
      </c>
      <c r="S121" s="70">
        <f t="shared" si="39"/>
        <v>14.268929907553412</v>
      </c>
    </row>
    <row r="122" spans="1:19" ht="12.75">
      <c r="A122" s="71" t="s">
        <v>141</v>
      </c>
      <c r="B122" s="36">
        <v>1</v>
      </c>
      <c r="C122" s="36">
        <v>20</v>
      </c>
      <c r="D122" s="36">
        <v>10</v>
      </c>
      <c r="E122" s="36">
        <v>6</v>
      </c>
      <c r="F122" s="36">
        <v>14</v>
      </c>
      <c r="G122" s="36">
        <v>39</v>
      </c>
      <c r="H122" s="36">
        <v>8</v>
      </c>
      <c r="I122" s="36">
        <v>0</v>
      </c>
      <c r="J122" s="36">
        <v>10</v>
      </c>
      <c r="K122" s="42">
        <v>12</v>
      </c>
      <c r="L122" s="42">
        <v>11</v>
      </c>
      <c r="M122" s="179">
        <v>16</v>
      </c>
      <c r="N122" s="179">
        <v>54</v>
      </c>
      <c r="O122" s="179">
        <v>15</v>
      </c>
      <c r="P122" s="179">
        <v>10</v>
      </c>
      <c r="Q122" s="179">
        <v>13</v>
      </c>
      <c r="R122" s="19">
        <f t="shared" si="40"/>
        <v>239</v>
      </c>
      <c r="S122" s="72">
        <f t="shared" si="39"/>
        <v>0.24631811108019255</v>
      </c>
    </row>
    <row r="123" spans="1:19" ht="12.75">
      <c r="A123" s="67" t="s">
        <v>162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43">
        <v>0</v>
      </c>
      <c r="L123" s="43">
        <v>0</v>
      </c>
      <c r="M123" s="43"/>
      <c r="N123" s="43">
        <v>1</v>
      </c>
      <c r="O123" s="43"/>
      <c r="P123" s="179"/>
      <c r="Q123" s="179"/>
      <c r="R123" s="20">
        <f t="shared" si="40"/>
        <v>1</v>
      </c>
      <c r="S123" s="68">
        <f t="shared" si="39"/>
        <v>0.0010306197116326046</v>
      </c>
    </row>
    <row r="124" spans="1:19" ht="12.75">
      <c r="A124" s="69" t="s">
        <v>142</v>
      </c>
      <c r="B124" s="27">
        <v>3</v>
      </c>
      <c r="C124" s="27">
        <v>3</v>
      </c>
      <c r="D124" s="27">
        <v>8</v>
      </c>
      <c r="E124" s="27">
        <v>0</v>
      </c>
      <c r="F124" s="27">
        <v>0</v>
      </c>
      <c r="G124" s="27">
        <v>2</v>
      </c>
      <c r="H124" s="27">
        <v>7</v>
      </c>
      <c r="I124" s="27">
        <v>5</v>
      </c>
      <c r="J124" s="27">
        <v>2</v>
      </c>
      <c r="K124" s="27">
        <v>5</v>
      </c>
      <c r="L124" s="27">
        <v>2</v>
      </c>
      <c r="M124" s="27">
        <v>6</v>
      </c>
      <c r="N124" s="27">
        <v>3</v>
      </c>
      <c r="O124" s="27">
        <v>4</v>
      </c>
      <c r="P124" s="200">
        <v>6</v>
      </c>
      <c r="Q124" s="200">
        <v>8</v>
      </c>
      <c r="R124" s="21">
        <f t="shared" si="40"/>
        <v>64</v>
      </c>
      <c r="S124" s="70">
        <f t="shared" si="39"/>
        <v>0.0659596615444867</v>
      </c>
    </row>
    <row r="125" spans="1:19" ht="12.75">
      <c r="A125" s="71" t="s">
        <v>143</v>
      </c>
      <c r="B125" s="36">
        <v>714</v>
      </c>
      <c r="C125" s="36">
        <v>166</v>
      </c>
      <c r="D125" s="36">
        <v>195</v>
      </c>
      <c r="E125" s="36">
        <v>95</v>
      </c>
      <c r="F125" s="36">
        <v>114</v>
      </c>
      <c r="G125" s="36">
        <v>86</v>
      </c>
      <c r="H125" s="36">
        <v>536</v>
      </c>
      <c r="I125" s="36">
        <v>236</v>
      </c>
      <c r="J125" s="36">
        <v>101</v>
      </c>
      <c r="K125" s="42">
        <v>177</v>
      </c>
      <c r="L125" s="42">
        <v>136</v>
      </c>
      <c r="M125" s="179">
        <v>216</v>
      </c>
      <c r="N125" s="179">
        <v>309</v>
      </c>
      <c r="O125" s="179">
        <v>118</v>
      </c>
      <c r="P125" s="179">
        <v>86</v>
      </c>
      <c r="Q125" s="179">
        <v>105</v>
      </c>
      <c r="R125" s="195">
        <f>SUM(B125:Q125)</f>
        <v>3390</v>
      </c>
      <c r="S125" s="72">
        <f t="shared" si="39"/>
        <v>3.49380082243453</v>
      </c>
    </row>
    <row r="126" spans="1:19" ht="12.75">
      <c r="A126" s="69" t="s">
        <v>144</v>
      </c>
      <c r="B126" s="201">
        <v>1320</v>
      </c>
      <c r="C126" s="201">
        <v>1981</v>
      </c>
      <c r="D126" s="201">
        <v>1485</v>
      </c>
      <c r="E126" s="201">
        <v>296</v>
      </c>
      <c r="F126" s="201">
        <v>266</v>
      </c>
      <c r="G126" s="201">
        <v>673</v>
      </c>
      <c r="H126" s="201">
        <v>304</v>
      </c>
      <c r="I126" s="201">
        <v>172</v>
      </c>
      <c r="J126" s="201">
        <v>122</v>
      </c>
      <c r="K126" s="202">
        <v>69</v>
      </c>
      <c r="L126" s="202">
        <v>135</v>
      </c>
      <c r="M126" s="202">
        <v>174</v>
      </c>
      <c r="N126" s="202">
        <f>144+12</f>
        <v>156</v>
      </c>
      <c r="O126" s="202">
        <v>117</v>
      </c>
      <c r="P126" s="197">
        <v>169</v>
      </c>
      <c r="Q126" s="197">
        <v>230</v>
      </c>
      <c r="R126" s="209">
        <f t="shared" si="40"/>
        <v>7669</v>
      </c>
      <c r="S126" s="203">
        <f t="shared" si="39"/>
        <v>7.903822568510445</v>
      </c>
    </row>
    <row r="127" spans="1:19" ht="15">
      <c r="A127" s="64" t="s">
        <v>253</v>
      </c>
      <c r="B127" s="211">
        <f aca="true" t="shared" si="41" ref="B127:L127">SUM(B32:B126)</f>
        <v>7572</v>
      </c>
      <c r="C127" s="211">
        <f t="shared" si="41"/>
        <v>6430</v>
      </c>
      <c r="D127" s="211">
        <f t="shared" si="41"/>
        <v>6653</v>
      </c>
      <c r="E127" s="211">
        <f t="shared" si="41"/>
        <v>5396</v>
      </c>
      <c r="F127" s="211">
        <f t="shared" si="41"/>
        <v>5143</v>
      </c>
      <c r="G127" s="211">
        <f t="shared" si="41"/>
        <v>6975</v>
      </c>
      <c r="H127" s="211">
        <f t="shared" si="41"/>
        <v>6157</v>
      </c>
      <c r="I127" s="211">
        <f t="shared" si="41"/>
        <v>4069</v>
      </c>
      <c r="J127" s="211">
        <f t="shared" si="41"/>
        <v>4952</v>
      </c>
      <c r="K127" s="211">
        <f>SUM(K32:K126)</f>
        <v>5509</v>
      </c>
      <c r="L127" s="211">
        <f t="shared" si="41"/>
        <v>5651</v>
      </c>
      <c r="M127" s="211">
        <f>SUM(M32:M126)</f>
        <v>6335</v>
      </c>
      <c r="N127" s="211">
        <f>SUM(N32:N126)</f>
        <v>8048</v>
      </c>
      <c r="O127" s="211">
        <f>SUM(O32:O126)</f>
        <v>6784</v>
      </c>
      <c r="P127" s="211">
        <f>SUM(P32:P126)</f>
        <v>5274</v>
      </c>
      <c r="Q127" s="211">
        <f>SUM(Q32:Q126)</f>
        <v>6081</v>
      </c>
      <c r="R127" s="211">
        <f t="shared" si="40"/>
        <v>97029</v>
      </c>
      <c r="S127" s="212">
        <f t="shared" si="39"/>
        <v>100</v>
      </c>
    </row>
    <row r="129" ht="12.75">
      <c r="A129" s="38" t="s">
        <v>238</v>
      </c>
    </row>
    <row r="131" spans="1:13" ht="12.75">
      <c r="A131" s="176"/>
      <c r="B131" s="176"/>
      <c r="C131" s="176"/>
      <c r="D131" s="176"/>
      <c r="E131" s="176"/>
      <c r="F131" s="176"/>
      <c r="G131" s="176"/>
      <c r="H131" s="176"/>
      <c r="I131" s="176"/>
      <c r="J131" s="193"/>
      <c r="K131" s="193"/>
      <c r="L131" s="193"/>
      <c r="M131" s="193"/>
    </row>
    <row r="132" spans="1:13" ht="12.75">
      <c r="A132" s="176"/>
      <c r="B132" s="176" t="s">
        <v>244</v>
      </c>
      <c r="C132" s="176"/>
      <c r="D132" s="176"/>
      <c r="E132" s="176"/>
      <c r="F132" s="176"/>
      <c r="G132" s="176"/>
      <c r="H132" s="176"/>
      <c r="I132" s="176"/>
      <c r="J132" s="193"/>
      <c r="K132" s="193"/>
      <c r="L132" s="193"/>
      <c r="M132" s="193"/>
    </row>
    <row r="133" spans="1:13" ht="12.75">
      <c r="A133" s="176"/>
      <c r="B133" s="176" t="s">
        <v>247</v>
      </c>
      <c r="C133" s="176"/>
      <c r="D133" s="176"/>
      <c r="E133" s="176"/>
      <c r="F133" s="176"/>
      <c r="G133" s="176"/>
      <c r="H133" s="176"/>
      <c r="I133" s="176"/>
      <c r="J133" s="193"/>
      <c r="K133" s="193"/>
      <c r="L133" s="193"/>
      <c r="M133" s="193"/>
    </row>
    <row r="134" spans="1:13" ht="12.75">
      <c r="A134" s="176"/>
      <c r="B134" s="176" t="s">
        <v>245</v>
      </c>
      <c r="C134" s="176"/>
      <c r="D134" s="176"/>
      <c r="E134" s="176"/>
      <c r="F134" s="176"/>
      <c r="G134" s="176"/>
      <c r="H134" s="176"/>
      <c r="I134" s="176"/>
      <c r="J134" s="193"/>
      <c r="K134" s="193"/>
      <c r="L134" s="193"/>
      <c r="M134" s="193"/>
    </row>
    <row r="135" spans="1:13" ht="12.75">
      <c r="A135" s="176"/>
      <c r="B135" s="176" t="s">
        <v>246</v>
      </c>
      <c r="C135" s="176"/>
      <c r="D135" s="176"/>
      <c r="E135" s="176"/>
      <c r="F135" s="176"/>
      <c r="G135" s="176"/>
      <c r="H135" s="176"/>
      <c r="I135" s="176"/>
      <c r="J135" s="193"/>
      <c r="K135" s="193"/>
      <c r="L135" s="193"/>
      <c r="M135" s="193"/>
    </row>
    <row r="136" spans="1:13" ht="12.75">
      <c r="A136" s="176"/>
      <c r="B136" s="176" t="s">
        <v>248</v>
      </c>
      <c r="C136" s="176"/>
      <c r="D136" s="176"/>
      <c r="E136" s="176"/>
      <c r="F136" s="176"/>
      <c r="G136" s="176"/>
      <c r="H136" s="176"/>
      <c r="I136" s="176"/>
      <c r="J136" s="193"/>
      <c r="K136" s="193"/>
      <c r="L136" s="193"/>
      <c r="M136" s="193"/>
    </row>
    <row r="137" spans="1:13" ht="12.75">
      <c r="A137" s="176"/>
      <c r="B137" s="176" t="s">
        <v>249</v>
      </c>
      <c r="C137" s="176"/>
      <c r="D137" s="176"/>
      <c r="E137" s="176"/>
      <c r="F137" s="176"/>
      <c r="G137" s="176"/>
      <c r="H137" s="176"/>
      <c r="I137" s="176"/>
      <c r="J137" s="193"/>
      <c r="K137" s="193"/>
      <c r="L137" s="193"/>
      <c r="M137" s="193"/>
    </row>
    <row r="138" spans="1:13" ht="12.75">
      <c r="A138" s="176"/>
      <c r="B138" s="176" t="s">
        <v>250</v>
      </c>
      <c r="C138" s="176"/>
      <c r="D138" s="176"/>
      <c r="E138" s="176"/>
      <c r="F138" s="176"/>
      <c r="G138" s="176"/>
      <c r="H138" s="176"/>
      <c r="I138" s="176"/>
      <c r="J138" s="193"/>
      <c r="K138" s="193"/>
      <c r="L138" s="193"/>
      <c r="M138" s="193"/>
    </row>
    <row r="139" spans="1:13" ht="12.75">
      <c r="A139" s="176"/>
      <c r="B139" s="176"/>
      <c r="C139" s="176"/>
      <c r="D139" s="176"/>
      <c r="E139" s="176"/>
      <c r="F139" s="176"/>
      <c r="G139" s="176"/>
      <c r="H139" s="176"/>
      <c r="I139" s="176"/>
      <c r="J139" s="193"/>
      <c r="K139" s="193"/>
      <c r="L139" s="193"/>
      <c r="M139" s="193"/>
    </row>
    <row r="140" spans="1:13" ht="12.75">
      <c r="A140" s="176"/>
      <c r="B140" s="176"/>
      <c r="C140" s="176"/>
      <c r="D140" s="176"/>
      <c r="E140" s="176"/>
      <c r="F140" s="176"/>
      <c r="G140" s="176"/>
      <c r="H140" s="176"/>
      <c r="I140" s="176"/>
      <c r="J140" s="193"/>
      <c r="K140" s="193"/>
      <c r="L140" s="193"/>
      <c r="M140" s="193"/>
    </row>
    <row r="141" spans="1:13" ht="12.75">
      <c r="A141" s="176"/>
      <c r="B141" s="176"/>
      <c r="C141" s="176"/>
      <c r="D141" s="176"/>
      <c r="E141" s="176"/>
      <c r="F141" s="176"/>
      <c r="G141" s="176"/>
      <c r="H141" s="176"/>
      <c r="I141" s="176"/>
      <c r="J141" s="193"/>
      <c r="K141" s="193"/>
      <c r="L141" s="193"/>
      <c r="M141" s="193"/>
    </row>
  </sheetData>
  <sheetProtection/>
  <mergeCells count="6">
    <mergeCell ref="A5:S5"/>
    <mergeCell ref="A4:S4"/>
    <mergeCell ref="A7:A8"/>
    <mergeCell ref="R7:R8"/>
    <mergeCell ref="S7:S8"/>
    <mergeCell ref="B7:Q7"/>
  </mergeCells>
  <printOptions horizontalCentered="1" verticalCentered="1"/>
  <pageMargins left="0.75" right="0.75" top="0.7874015748031497" bottom="0.7874015748031497" header="0" footer="0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8515625" style="0" bestFit="1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13" t="s">
        <v>237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2.75">
      <c r="E6" s="11"/>
    </row>
    <row r="7" spans="1:17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Q7" s="11"/>
    </row>
    <row r="8" spans="1:17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25">
        <v>0</v>
      </c>
      <c r="D9" s="25">
        <v>5</v>
      </c>
      <c r="E9" s="25">
        <v>3</v>
      </c>
      <c r="F9" s="25">
        <v>6</v>
      </c>
      <c r="G9" s="25">
        <v>22</v>
      </c>
      <c r="H9" s="25">
        <v>103</v>
      </c>
      <c r="I9" s="25">
        <v>42</v>
      </c>
      <c r="J9" s="25">
        <v>5</v>
      </c>
      <c r="K9" s="25">
        <v>3</v>
      </c>
      <c r="L9" s="25">
        <v>0</v>
      </c>
      <c r="M9" s="25">
        <v>0</v>
      </c>
      <c r="N9" s="19">
        <f aca="true" t="shared" si="0" ref="N9:N21">SUM(B9:M9)</f>
        <v>189</v>
      </c>
      <c r="O9" s="114">
        <f>+N9/$N$22</f>
        <v>0.038166397415185786</v>
      </c>
      <c r="Q9" s="11"/>
    </row>
    <row r="10" spans="1:17" ht="30" customHeight="1">
      <c r="A10" s="41" t="s">
        <v>5</v>
      </c>
      <c r="B10" s="20">
        <v>0</v>
      </c>
      <c r="C10" s="20">
        <v>5</v>
      </c>
      <c r="D10" s="20">
        <v>11</v>
      </c>
      <c r="E10" s="20">
        <v>12</v>
      </c>
      <c r="F10" s="20">
        <v>23</v>
      </c>
      <c r="G10" s="20">
        <v>42</v>
      </c>
      <c r="H10" s="20">
        <v>58</v>
      </c>
      <c r="I10" s="20">
        <v>41</v>
      </c>
      <c r="J10" s="20">
        <v>3</v>
      </c>
      <c r="K10" s="20">
        <v>14</v>
      </c>
      <c r="L10" s="20">
        <v>7</v>
      </c>
      <c r="M10" s="20">
        <v>2</v>
      </c>
      <c r="N10" s="20">
        <f t="shared" si="0"/>
        <v>218</v>
      </c>
      <c r="O10" s="115">
        <f aca="true" t="shared" si="1" ref="O10:O21">+N10/$N$22</f>
        <v>0.04402261712439418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3</v>
      </c>
      <c r="G11" s="20">
        <v>15</v>
      </c>
      <c r="H11" s="20">
        <v>28</v>
      </c>
      <c r="I11" s="20">
        <v>9</v>
      </c>
      <c r="J11" s="20">
        <v>1</v>
      </c>
      <c r="K11" s="20">
        <v>3</v>
      </c>
      <c r="L11" s="20">
        <v>0</v>
      </c>
      <c r="M11" s="20">
        <v>0</v>
      </c>
      <c r="N11" s="20">
        <f t="shared" si="0"/>
        <v>59</v>
      </c>
      <c r="O11" s="115">
        <f t="shared" si="1"/>
        <v>0.01191437802907916</v>
      </c>
      <c r="Q11" s="11"/>
    </row>
    <row r="12" spans="1:17" ht="30" customHeight="1">
      <c r="A12" s="41" t="s">
        <v>7</v>
      </c>
      <c r="B12" s="20">
        <v>0</v>
      </c>
      <c r="C12" s="20">
        <v>5</v>
      </c>
      <c r="D12" s="20">
        <v>185</v>
      </c>
      <c r="E12" s="20">
        <v>23</v>
      </c>
      <c r="F12" s="20">
        <v>15</v>
      </c>
      <c r="G12" s="20">
        <v>41</v>
      </c>
      <c r="H12" s="20">
        <v>104</v>
      </c>
      <c r="I12" s="20">
        <v>81</v>
      </c>
      <c r="J12" s="20">
        <v>7</v>
      </c>
      <c r="K12" s="20">
        <v>15</v>
      </c>
      <c r="L12" s="20">
        <v>4</v>
      </c>
      <c r="M12" s="20">
        <v>5</v>
      </c>
      <c r="N12" s="20">
        <f t="shared" si="0"/>
        <v>485</v>
      </c>
      <c r="O12" s="115">
        <f t="shared" si="1"/>
        <v>0.09794022617124394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1</v>
      </c>
      <c r="E13" s="20">
        <v>1</v>
      </c>
      <c r="F13" s="20">
        <v>0</v>
      </c>
      <c r="G13" s="20">
        <v>6</v>
      </c>
      <c r="H13" s="20">
        <v>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f t="shared" si="0"/>
        <v>16</v>
      </c>
      <c r="O13" s="115">
        <f t="shared" si="1"/>
        <v>0.0032310177705977385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5</v>
      </c>
      <c r="E14" s="20">
        <v>9</v>
      </c>
      <c r="F14" s="20">
        <v>1</v>
      </c>
      <c r="G14" s="20">
        <v>3</v>
      </c>
      <c r="H14" s="20">
        <v>19</v>
      </c>
      <c r="I14" s="20">
        <v>5</v>
      </c>
      <c r="J14" s="20">
        <v>0</v>
      </c>
      <c r="K14" s="20">
        <v>0</v>
      </c>
      <c r="L14" s="20">
        <v>0</v>
      </c>
      <c r="M14" s="20">
        <v>0</v>
      </c>
      <c r="N14" s="20">
        <f t="shared" si="0"/>
        <v>42</v>
      </c>
      <c r="O14" s="115">
        <f t="shared" si="1"/>
        <v>0.008481421647819063</v>
      </c>
      <c r="Q14" s="11"/>
    </row>
    <row r="15" spans="1:17" ht="30" customHeight="1">
      <c r="A15" s="41" t="s">
        <v>10</v>
      </c>
      <c r="B15" s="20">
        <v>0</v>
      </c>
      <c r="C15" s="20">
        <v>7</v>
      </c>
      <c r="D15" s="20">
        <v>309</v>
      </c>
      <c r="E15" s="20">
        <v>423</v>
      </c>
      <c r="F15" s="20">
        <v>134</v>
      </c>
      <c r="G15" s="20">
        <v>235</v>
      </c>
      <c r="H15" s="20">
        <v>424</v>
      </c>
      <c r="I15" s="20">
        <v>85</v>
      </c>
      <c r="J15" s="20">
        <v>12</v>
      </c>
      <c r="K15" s="20">
        <v>29</v>
      </c>
      <c r="L15" s="20">
        <v>0</v>
      </c>
      <c r="M15" s="20">
        <v>4</v>
      </c>
      <c r="N15" s="20">
        <f t="shared" si="0"/>
        <v>1662</v>
      </c>
      <c r="O15" s="115">
        <f t="shared" si="1"/>
        <v>0.33562197092084006</v>
      </c>
      <c r="Q15" s="11"/>
    </row>
    <row r="16" spans="1:17" ht="30" customHeight="1">
      <c r="A16" s="41" t="s">
        <v>11</v>
      </c>
      <c r="B16" s="20">
        <v>0</v>
      </c>
      <c r="C16" s="20">
        <v>11</v>
      </c>
      <c r="D16" s="20">
        <v>14</v>
      </c>
      <c r="E16" s="20">
        <v>12</v>
      </c>
      <c r="F16" s="20">
        <v>13</v>
      </c>
      <c r="G16" s="20">
        <v>41</v>
      </c>
      <c r="H16" s="20">
        <v>92</v>
      </c>
      <c r="I16" s="20">
        <v>37</v>
      </c>
      <c r="J16" s="20">
        <v>0</v>
      </c>
      <c r="K16" s="20">
        <v>3</v>
      </c>
      <c r="L16" s="20">
        <v>1</v>
      </c>
      <c r="M16" s="20">
        <v>1</v>
      </c>
      <c r="N16" s="20">
        <f t="shared" si="0"/>
        <v>225</v>
      </c>
      <c r="O16" s="115">
        <f t="shared" si="1"/>
        <v>0.04543618739903069</v>
      </c>
      <c r="Q16" s="11"/>
    </row>
    <row r="17" spans="1:17" ht="30" customHeight="1">
      <c r="A17" s="41" t="s">
        <v>12</v>
      </c>
      <c r="B17" s="20">
        <v>0</v>
      </c>
      <c r="C17" s="20">
        <v>1</v>
      </c>
      <c r="D17" s="20">
        <v>23</v>
      </c>
      <c r="E17" s="20">
        <v>11</v>
      </c>
      <c r="F17" s="20">
        <v>9</v>
      </c>
      <c r="G17" s="20">
        <v>18</v>
      </c>
      <c r="H17" s="20">
        <v>50</v>
      </c>
      <c r="I17" s="20">
        <v>6</v>
      </c>
      <c r="J17" s="20">
        <v>0</v>
      </c>
      <c r="K17" s="20">
        <v>2</v>
      </c>
      <c r="L17" s="20">
        <v>0</v>
      </c>
      <c r="M17" s="20">
        <v>1</v>
      </c>
      <c r="N17" s="20">
        <f t="shared" si="0"/>
        <v>121</v>
      </c>
      <c r="O17" s="115">
        <f t="shared" si="1"/>
        <v>0.024434571890145397</v>
      </c>
      <c r="Q17" s="11"/>
    </row>
    <row r="18" spans="1:17" ht="30" customHeight="1">
      <c r="A18" s="41" t="s">
        <v>13</v>
      </c>
      <c r="B18" s="20">
        <v>0</v>
      </c>
      <c r="C18" s="20">
        <v>1</v>
      </c>
      <c r="D18" s="20">
        <v>6</v>
      </c>
      <c r="E18" s="20">
        <v>22</v>
      </c>
      <c r="F18" s="20">
        <v>6</v>
      </c>
      <c r="G18" s="20">
        <v>4</v>
      </c>
      <c r="H18" s="20">
        <v>28</v>
      </c>
      <c r="I18" s="20">
        <v>3</v>
      </c>
      <c r="J18" s="20">
        <v>0</v>
      </c>
      <c r="K18" s="20">
        <v>1</v>
      </c>
      <c r="L18" s="20">
        <v>3</v>
      </c>
      <c r="M18" s="20">
        <v>3</v>
      </c>
      <c r="N18" s="20">
        <f t="shared" si="0"/>
        <v>77</v>
      </c>
      <c r="O18" s="115">
        <f t="shared" si="1"/>
        <v>0.015549273021001616</v>
      </c>
      <c r="Q18" s="11"/>
    </row>
    <row r="19" spans="1:17" ht="30" customHeight="1">
      <c r="A19" s="41" t="s">
        <v>14</v>
      </c>
      <c r="B19" s="20">
        <v>0</v>
      </c>
      <c r="C19" s="20">
        <v>7</v>
      </c>
      <c r="D19" s="20">
        <v>258</v>
      </c>
      <c r="E19" s="20">
        <v>31</v>
      </c>
      <c r="F19" s="20">
        <v>9</v>
      </c>
      <c r="G19" s="20">
        <v>37</v>
      </c>
      <c r="H19" s="20">
        <v>994</v>
      </c>
      <c r="I19" s="20">
        <v>260</v>
      </c>
      <c r="J19" s="20">
        <v>4</v>
      </c>
      <c r="K19" s="20">
        <v>21</v>
      </c>
      <c r="L19" s="20">
        <v>2</v>
      </c>
      <c r="M19" s="20">
        <v>0</v>
      </c>
      <c r="N19" s="20">
        <f t="shared" si="0"/>
        <v>1623</v>
      </c>
      <c r="O19" s="115">
        <f t="shared" si="1"/>
        <v>0.3277463651050081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2</v>
      </c>
      <c r="F20" s="20">
        <v>0</v>
      </c>
      <c r="G20" s="20">
        <v>2</v>
      </c>
      <c r="H20" s="20">
        <v>6</v>
      </c>
      <c r="I20" s="20">
        <v>1</v>
      </c>
      <c r="J20" s="20">
        <v>0</v>
      </c>
      <c r="K20" s="20">
        <v>1</v>
      </c>
      <c r="L20" s="20">
        <v>0</v>
      </c>
      <c r="M20" s="20">
        <v>0</v>
      </c>
      <c r="N20" s="20">
        <f t="shared" si="0"/>
        <v>12</v>
      </c>
      <c r="O20" s="115">
        <f t="shared" si="1"/>
        <v>0.0024232633279483036</v>
      </c>
      <c r="Q20" s="11"/>
    </row>
    <row r="21" spans="1:17" ht="30" customHeight="1">
      <c r="A21" s="116" t="s">
        <v>16</v>
      </c>
      <c r="B21" s="21">
        <v>0</v>
      </c>
      <c r="C21" s="21">
        <v>11</v>
      </c>
      <c r="D21" s="21">
        <v>7</v>
      </c>
      <c r="E21" s="21">
        <v>41</v>
      </c>
      <c r="F21" s="21">
        <v>2</v>
      </c>
      <c r="G21" s="21">
        <v>13</v>
      </c>
      <c r="H21" s="21">
        <v>91</v>
      </c>
      <c r="I21" s="21">
        <v>10</v>
      </c>
      <c r="J21" s="21">
        <v>37</v>
      </c>
      <c r="K21" s="21">
        <v>5</v>
      </c>
      <c r="L21" s="21">
        <v>0</v>
      </c>
      <c r="M21" s="21">
        <v>6</v>
      </c>
      <c r="N21" s="21">
        <f t="shared" si="0"/>
        <v>223</v>
      </c>
      <c r="O21" s="117">
        <f t="shared" si="1"/>
        <v>0.045032310177705974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48</v>
      </c>
      <c r="D22" s="104">
        <f t="shared" si="2"/>
        <v>824</v>
      </c>
      <c r="E22" s="104">
        <f t="shared" si="2"/>
        <v>590</v>
      </c>
      <c r="F22" s="104">
        <f t="shared" si="2"/>
        <v>221</v>
      </c>
      <c r="G22" s="104">
        <f t="shared" si="2"/>
        <v>479</v>
      </c>
      <c r="H22" s="104">
        <f t="shared" si="2"/>
        <v>2005</v>
      </c>
      <c r="I22" s="104">
        <f t="shared" si="2"/>
        <v>580</v>
      </c>
      <c r="J22" s="104">
        <f t="shared" si="2"/>
        <v>69</v>
      </c>
      <c r="K22" s="104">
        <f t="shared" si="2"/>
        <v>97</v>
      </c>
      <c r="L22" s="104">
        <f t="shared" si="2"/>
        <v>17</v>
      </c>
      <c r="M22" s="104">
        <f t="shared" si="2"/>
        <v>22</v>
      </c>
      <c r="N22" s="104">
        <f t="shared" si="2"/>
        <v>4952</v>
      </c>
      <c r="O22" s="105">
        <f>SUM(O9:O21)</f>
        <v>0.9999999999999999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13" t="s">
        <v>176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7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Q7" s="11"/>
    </row>
    <row r="8" spans="1:17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25">
        <v>0</v>
      </c>
      <c r="D9" s="25">
        <v>3</v>
      </c>
      <c r="E9" s="25">
        <v>5</v>
      </c>
      <c r="F9" s="25">
        <v>5</v>
      </c>
      <c r="G9" s="25">
        <v>13</v>
      </c>
      <c r="H9" s="25">
        <v>78</v>
      </c>
      <c r="I9" s="25">
        <v>24</v>
      </c>
      <c r="J9" s="25">
        <v>4</v>
      </c>
      <c r="K9" s="25">
        <v>2</v>
      </c>
      <c r="L9" s="25">
        <v>0</v>
      </c>
      <c r="M9" s="25">
        <v>0</v>
      </c>
      <c r="N9" s="19">
        <f aca="true" t="shared" si="0" ref="N9:N21">SUM(B9:M9)</f>
        <v>134</v>
      </c>
      <c r="O9" s="114">
        <f>+N9/$N$22</f>
        <v>0.03293192430572622</v>
      </c>
      <c r="Q9" s="11"/>
    </row>
    <row r="10" spans="1:17" ht="30" customHeight="1">
      <c r="A10" s="41" t="s">
        <v>5</v>
      </c>
      <c r="B10" s="20">
        <v>0</v>
      </c>
      <c r="C10" s="20">
        <v>1</v>
      </c>
      <c r="D10" s="20">
        <v>4</v>
      </c>
      <c r="E10" s="20">
        <v>15</v>
      </c>
      <c r="F10" s="20">
        <v>21</v>
      </c>
      <c r="G10" s="20">
        <v>29</v>
      </c>
      <c r="H10" s="20">
        <v>47</v>
      </c>
      <c r="I10" s="20">
        <v>23</v>
      </c>
      <c r="J10" s="20">
        <v>9</v>
      </c>
      <c r="K10" s="20">
        <v>2</v>
      </c>
      <c r="L10" s="20">
        <v>4</v>
      </c>
      <c r="M10" s="20">
        <v>2</v>
      </c>
      <c r="N10" s="20">
        <f t="shared" si="0"/>
        <v>157</v>
      </c>
      <c r="O10" s="115">
        <f aca="true" t="shared" si="1" ref="O10:O21">+N10/$N$22</f>
        <v>0.038584418776112066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1</v>
      </c>
      <c r="F11" s="20">
        <v>1</v>
      </c>
      <c r="G11" s="20">
        <v>4</v>
      </c>
      <c r="H11" s="20">
        <v>14</v>
      </c>
      <c r="I11" s="20">
        <v>3</v>
      </c>
      <c r="J11" s="20">
        <v>3</v>
      </c>
      <c r="K11" s="20">
        <v>0</v>
      </c>
      <c r="L11" s="20">
        <v>0</v>
      </c>
      <c r="M11" s="20">
        <v>0</v>
      </c>
      <c r="N11" s="20">
        <f t="shared" si="0"/>
        <v>27</v>
      </c>
      <c r="O11" s="115">
        <f t="shared" si="1"/>
        <v>0.006635536986974687</v>
      </c>
      <c r="Q11" s="11"/>
    </row>
    <row r="12" spans="1:17" ht="30" customHeight="1">
      <c r="A12" s="41" t="s">
        <v>7</v>
      </c>
      <c r="B12" s="20">
        <v>0</v>
      </c>
      <c r="C12" s="20">
        <v>3</v>
      </c>
      <c r="D12" s="20">
        <v>180</v>
      </c>
      <c r="E12" s="20">
        <v>13</v>
      </c>
      <c r="F12" s="20">
        <v>8</v>
      </c>
      <c r="G12" s="20">
        <v>31</v>
      </c>
      <c r="H12" s="20">
        <v>76</v>
      </c>
      <c r="I12" s="20">
        <v>37</v>
      </c>
      <c r="J12" s="20">
        <v>3</v>
      </c>
      <c r="K12" s="20">
        <v>5</v>
      </c>
      <c r="L12" s="20">
        <v>0</v>
      </c>
      <c r="M12" s="20">
        <v>2</v>
      </c>
      <c r="N12" s="20">
        <f t="shared" si="0"/>
        <v>358</v>
      </c>
      <c r="O12" s="115">
        <f t="shared" si="1"/>
        <v>0.0879823052347014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0</v>
      </c>
      <c r="F13" s="20">
        <v>2</v>
      </c>
      <c r="G13" s="20">
        <v>2</v>
      </c>
      <c r="H13" s="20">
        <v>9</v>
      </c>
      <c r="I13" s="20">
        <v>3</v>
      </c>
      <c r="J13" s="20">
        <v>0</v>
      </c>
      <c r="K13" s="20">
        <v>0</v>
      </c>
      <c r="L13" s="20">
        <v>0</v>
      </c>
      <c r="M13" s="20">
        <v>0</v>
      </c>
      <c r="N13" s="20">
        <f t="shared" si="0"/>
        <v>16</v>
      </c>
      <c r="O13" s="115">
        <f t="shared" si="1"/>
        <v>0.00393217006635537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1</v>
      </c>
      <c r="E14" s="20">
        <v>5</v>
      </c>
      <c r="F14" s="20">
        <v>1</v>
      </c>
      <c r="G14" s="20">
        <v>0</v>
      </c>
      <c r="H14" s="20">
        <v>10</v>
      </c>
      <c r="I14" s="20">
        <v>3</v>
      </c>
      <c r="J14" s="20">
        <v>2</v>
      </c>
      <c r="K14" s="20">
        <v>0</v>
      </c>
      <c r="L14" s="20">
        <v>0</v>
      </c>
      <c r="M14" s="20">
        <v>0</v>
      </c>
      <c r="N14" s="20">
        <f t="shared" si="0"/>
        <v>22</v>
      </c>
      <c r="O14" s="115">
        <f t="shared" si="1"/>
        <v>0.005406733841238634</v>
      </c>
      <c r="Q14" s="11"/>
    </row>
    <row r="15" spans="1:17" ht="30" customHeight="1">
      <c r="A15" s="41" t="s">
        <v>10</v>
      </c>
      <c r="B15" s="20">
        <v>0</v>
      </c>
      <c r="C15" s="20">
        <v>6</v>
      </c>
      <c r="D15" s="20">
        <v>267</v>
      </c>
      <c r="E15" s="20">
        <v>327</v>
      </c>
      <c r="F15" s="20">
        <v>131</v>
      </c>
      <c r="G15" s="20">
        <v>158</v>
      </c>
      <c r="H15" s="20">
        <v>290</v>
      </c>
      <c r="I15" s="20">
        <v>73</v>
      </c>
      <c r="J15" s="20">
        <v>6</v>
      </c>
      <c r="K15" s="20">
        <v>7</v>
      </c>
      <c r="L15" s="20">
        <v>1</v>
      </c>
      <c r="M15" s="20">
        <v>1</v>
      </c>
      <c r="N15" s="20">
        <f t="shared" si="0"/>
        <v>1267</v>
      </c>
      <c r="O15" s="115">
        <f t="shared" si="1"/>
        <v>0.31137871712951587</v>
      </c>
      <c r="Q15" s="11"/>
    </row>
    <row r="16" spans="1:17" ht="30" customHeight="1">
      <c r="A16" s="41" t="s">
        <v>11</v>
      </c>
      <c r="B16" s="20">
        <v>0</v>
      </c>
      <c r="C16" s="20">
        <v>1</v>
      </c>
      <c r="D16" s="20">
        <v>19</v>
      </c>
      <c r="E16" s="20">
        <v>5</v>
      </c>
      <c r="F16" s="20">
        <v>11</v>
      </c>
      <c r="G16" s="20">
        <v>26</v>
      </c>
      <c r="H16" s="20">
        <v>54</v>
      </c>
      <c r="I16" s="20">
        <v>12</v>
      </c>
      <c r="J16" s="20">
        <v>2</v>
      </c>
      <c r="K16" s="20">
        <v>0</v>
      </c>
      <c r="L16" s="20">
        <v>0</v>
      </c>
      <c r="M16" s="20">
        <v>0</v>
      </c>
      <c r="N16" s="20">
        <f t="shared" si="0"/>
        <v>130</v>
      </c>
      <c r="O16" s="115">
        <f t="shared" si="1"/>
        <v>0.03194888178913738</v>
      </c>
      <c r="Q16" s="11"/>
    </row>
    <row r="17" spans="1:17" ht="30" customHeight="1">
      <c r="A17" s="41" t="s">
        <v>12</v>
      </c>
      <c r="B17" s="20">
        <v>0</v>
      </c>
      <c r="C17" s="20">
        <v>0</v>
      </c>
      <c r="D17" s="20">
        <v>13</v>
      </c>
      <c r="E17" s="20">
        <v>6</v>
      </c>
      <c r="F17" s="20">
        <v>5</v>
      </c>
      <c r="G17" s="20">
        <v>22</v>
      </c>
      <c r="H17" s="20">
        <v>66</v>
      </c>
      <c r="I17" s="20">
        <v>12</v>
      </c>
      <c r="J17" s="20">
        <v>3</v>
      </c>
      <c r="K17" s="20">
        <v>0</v>
      </c>
      <c r="L17" s="20">
        <v>0</v>
      </c>
      <c r="M17" s="20">
        <v>0</v>
      </c>
      <c r="N17" s="20">
        <f t="shared" si="0"/>
        <v>127</v>
      </c>
      <c r="O17" s="115">
        <f t="shared" si="1"/>
        <v>0.03121159990169575</v>
      </c>
      <c r="Q17" s="11"/>
    </row>
    <row r="18" spans="1:17" ht="30" customHeight="1">
      <c r="A18" s="41" t="s">
        <v>13</v>
      </c>
      <c r="B18" s="20">
        <v>0</v>
      </c>
      <c r="C18" s="20">
        <v>1</v>
      </c>
      <c r="D18" s="20">
        <v>5</v>
      </c>
      <c r="E18" s="20">
        <v>7</v>
      </c>
      <c r="F18" s="20">
        <v>11</v>
      </c>
      <c r="G18" s="20">
        <v>3</v>
      </c>
      <c r="H18" s="20">
        <v>26</v>
      </c>
      <c r="I18" s="20">
        <v>1</v>
      </c>
      <c r="J18" s="20">
        <v>0</v>
      </c>
      <c r="K18" s="20">
        <v>0</v>
      </c>
      <c r="L18" s="20">
        <v>0</v>
      </c>
      <c r="M18" s="20">
        <v>1</v>
      </c>
      <c r="N18" s="20">
        <f t="shared" si="0"/>
        <v>55</v>
      </c>
      <c r="O18" s="115">
        <f t="shared" si="1"/>
        <v>0.013516834603096583</v>
      </c>
      <c r="Q18" s="11"/>
    </row>
    <row r="19" spans="1:17" ht="30" customHeight="1">
      <c r="A19" s="41" t="s">
        <v>14</v>
      </c>
      <c r="B19" s="20">
        <v>0</v>
      </c>
      <c r="C19" s="20">
        <v>2</v>
      </c>
      <c r="D19" s="20">
        <v>219</v>
      </c>
      <c r="E19" s="20">
        <v>63</v>
      </c>
      <c r="F19" s="20">
        <v>27</v>
      </c>
      <c r="G19" s="20">
        <v>24</v>
      </c>
      <c r="H19" s="20">
        <v>805</v>
      </c>
      <c r="I19" s="20">
        <v>210</v>
      </c>
      <c r="J19" s="20">
        <v>8</v>
      </c>
      <c r="K19" s="20">
        <v>2</v>
      </c>
      <c r="L19" s="20">
        <v>0</v>
      </c>
      <c r="M19" s="20">
        <v>3</v>
      </c>
      <c r="N19" s="20">
        <f t="shared" si="0"/>
        <v>1363</v>
      </c>
      <c r="O19" s="115">
        <f t="shared" si="1"/>
        <v>0.3349717375276481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f t="shared" si="0"/>
        <v>5</v>
      </c>
      <c r="O20" s="115">
        <f t="shared" si="1"/>
        <v>0.001228803145736053</v>
      </c>
      <c r="Q20" s="11"/>
    </row>
    <row r="21" spans="1:17" ht="30" customHeight="1">
      <c r="A21" s="116" t="s">
        <v>16</v>
      </c>
      <c r="B21" s="21">
        <v>0</v>
      </c>
      <c r="C21" s="21">
        <v>5</v>
      </c>
      <c r="D21" s="21">
        <v>1</v>
      </c>
      <c r="E21" s="21">
        <v>0</v>
      </c>
      <c r="F21" s="21">
        <v>2</v>
      </c>
      <c r="G21" s="21">
        <v>10</v>
      </c>
      <c r="H21" s="21">
        <v>357</v>
      </c>
      <c r="I21" s="21">
        <v>18</v>
      </c>
      <c r="J21" s="21">
        <v>0</v>
      </c>
      <c r="K21" s="21">
        <v>6</v>
      </c>
      <c r="L21" s="21">
        <v>1</v>
      </c>
      <c r="M21" s="21">
        <v>8</v>
      </c>
      <c r="N21" s="21">
        <f t="shared" si="0"/>
        <v>408</v>
      </c>
      <c r="O21" s="117">
        <f t="shared" si="1"/>
        <v>0.10027033669206194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19</v>
      </c>
      <c r="D22" s="104">
        <f t="shared" si="2"/>
        <v>713</v>
      </c>
      <c r="E22" s="104">
        <f t="shared" si="2"/>
        <v>447</v>
      </c>
      <c r="F22" s="104">
        <f t="shared" si="2"/>
        <v>225</v>
      </c>
      <c r="G22" s="104">
        <f t="shared" si="2"/>
        <v>322</v>
      </c>
      <c r="H22" s="104">
        <f t="shared" si="2"/>
        <v>1837</v>
      </c>
      <c r="I22" s="104">
        <f t="shared" si="2"/>
        <v>419</v>
      </c>
      <c r="J22" s="104">
        <f t="shared" si="2"/>
        <v>40</v>
      </c>
      <c r="K22" s="104">
        <f t="shared" si="2"/>
        <v>24</v>
      </c>
      <c r="L22" s="104">
        <f t="shared" si="2"/>
        <v>6</v>
      </c>
      <c r="M22" s="104">
        <f t="shared" si="2"/>
        <v>17</v>
      </c>
      <c r="N22" s="104">
        <f t="shared" si="2"/>
        <v>4069</v>
      </c>
      <c r="O22" s="105">
        <f>SUM(O9:O21)</f>
        <v>1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4.57421875" style="0" customWidth="1"/>
    <col min="3" max="3" width="4.851562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13" t="s">
        <v>61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7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Q7" s="11"/>
    </row>
    <row r="8" spans="1:17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19">
        <v>0</v>
      </c>
      <c r="D9" s="19">
        <v>5</v>
      </c>
      <c r="E9" s="19">
        <v>4</v>
      </c>
      <c r="F9" s="19">
        <v>4</v>
      </c>
      <c r="G9" s="19">
        <v>7</v>
      </c>
      <c r="H9" s="19">
        <v>113</v>
      </c>
      <c r="I9" s="19">
        <v>51</v>
      </c>
      <c r="J9" s="19">
        <v>4</v>
      </c>
      <c r="K9" s="19">
        <v>30</v>
      </c>
      <c r="L9" s="19">
        <v>0</v>
      </c>
      <c r="M9" s="19">
        <v>2</v>
      </c>
      <c r="N9" s="19">
        <f aca="true" t="shared" si="0" ref="N9:N21">SUM(B9:M9)</f>
        <v>220</v>
      </c>
      <c r="O9" s="114">
        <f>+N9/$N$22</f>
        <v>0.035731687510151044</v>
      </c>
      <c r="Q9" s="11"/>
    </row>
    <row r="10" spans="1:17" ht="30" customHeight="1">
      <c r="A10" s="41" t="s">
        <v>5</v>
      </c>
      <c r="B10" s="20">
        <v>0</v>
      </c>
      <c r="C10" s="20">
        <v>6</v>
      </c>
      <c r="D10" s="20">
        <v>10</v>
      </c>
      <c r="E10" s="20">
        <v>16</v>
      </c>
      <c r="F10" s="20">
        <v>40</v>
      </c>
      <c r="G10" s="20">
        <v>28</v>
      </c>
      <c r="H10" s="20">
        <v>90</v>
      </c>
      <c r="I10" s="20">
        <v>45</v>
      </c>
      <c r="J10" s="20">
        <v>41</v>
      </c>
      <c r="K10" s="20">
        <v>30</v>
      </c>
      <c r="L10" s="20">
        <v>12</v>
      </c>
      <c r="M10" s="20">
        <v>3</v>
      </c>
      <c r="N10" s="20">
        <f t="shared" si="0"/>
        <v>321</v>
      </c>
      <c r="O10" s="115">
        <f aca="true" t="shared" si="1" ref="O10:O21">+N10/$N$22</f>
        <v>0.05213578041253857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2</v>
      </c>
      <c r="F11" s="20">
        <v>2</v>
      </c>
      <c r="G11" s="20">
        <v>3</v>
      </c>
      <c r="H11" s="20">
        <v>22</v>
      </c>
      <c r="I11" s="20">
        <v>28</v>
      </c>
      <c r="J11" s="20">
        <v>12</v>
      </c>
      <c r="K11" s="20">
        <v>9</v>
      </c>
      <c r="L11" s="20">
        <v>1</v>
      </c>
      <c r="M11" s="20">
        <v>0</v>
      </c>
      <c r="N11" s="20">
        <f t="shared" si="0"/>
        <v>80</v>
      </c>
      <c r="O11" s="115">
        <f t="shared" si="1"/>
        <v>0.0129933409127822</v>
      </c>
      <c r="Q11" s="11"/>
    </row>
    <row r="12" spans="1:17" ht="30" customHeight="1">
      <c r="A12" s="41" t="s">
        <v>7</v>
      </c>
      <c r="B12" s="20">
        <v>0</v>
      </c>
      <c r="C12" s="20">
        <v>6</v>
      </c>
      <c r="D12" s="20">
        <v>142</v>
      </c>
      <c r="E12" s="20">
        <v>30</v>
      </c>
      <c r="F12" s="20">
        <v>14</v>
      </c>
      <c r="G12" s="20">
        <v>21</v>
      </c>
      <c r="H12" s="20">
        <v>103</v>
      </c>
      <c r="I12" s="20">
        <v>95</v>
      </c>
      <c r="J12" s="20">
        <v>59</v>
      </c>
      <c r="K12" s="20">
        <v>88</v>
      </c>
      <c r="L12" s="20">
        <v>7</v>
      </c>
      <c r="M12" s="20">
        <v>9</v>
      </c>
      <c r="N12" s="20">
        <f t="shared" si="0"/>
        <v>574</v>
      </c>
      <c r="O12" s="115">
        <f t="shared" si="1"/>
        <v>0.09322722104921227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13</v>
      </c>
      <c r="I13" s="20">
        <v>6</v>
      </c>
      <c r="J13" s="20">
        <v>1</v>
      </c>
      <c r="K13" s="20">
        <v>0</v>
      </c>
      <c r="L13" s="20">
        <v>0</v>
      </c>
      <c r="M13" s="20">
        <v>0</v>
      </c>
      <c r="N13" s="20">
        <f t="shared" si="0"/>
        <v>20</v>
      </c>
      <c r="O13" s="115">
        <f t="shared" si="1"/>
        <v>0.00324833522819555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5</v>
      </c>
      <c r="E14" s="20">
        <v>3</v>
      </c>
      <c r="F14" s="20">
        <v>0</v>
      </c>
      <c r="G14" s="20">
        <v>5</v>
      </c>
      <c r="H14" s="20">
        <v>54</v>
      </c>
      <c r="I14" s="20">
        <v>15</v>
      </c>
      <c r="J14" s="20">
        <v>2</v>
      </c>
      <c r="K14" s="20">
        <v>1</v>
      </c>
      <c r="L14" s="20">
        <v>0</v>
      </c>
      <c r="M14" s="20">
        <v>0</v>
      </c>
      <c r="N14" s="20">
        <f t="shared" si="0"/>
        <v>85</v>
      </c>
      <c r="O14" s="115">
        <f t="shared" si="1"/>
        <v>0.013805424719831087</v>
      </c>
      <c r="Q14" s="11"/>
    </row>
    <row r="15" spans="1:17" ht="30" customHeight="1">
      <c r="A15" s="41" t="s">
        <v>10</v>
      </c>
      <c r="B15" s="20">
        <v>0</v>
      </c>
      <c r="C15" s="20">
        <v>3</v>
      </c>
      <c r="D15" s="20">
        <v>278</v>
      </c>
      <c r="E15" s="20">
        <v>263</v>
      </c>
      <c r="F15" s="20">
        <v>61</v>
      </c>
      <c r="G15" s="20">
        <v>115</v>
      </c>
      <c r="H15" s="20">
        <v>501</v>
      </c>
      <c r="I15" s="20">
        <v>283</v>
      </c>
      <c r="J15" s="20">
        <v>61</v>
      </c>
      <c r="K15" s="20">
        <v>107</v>
      </c>
      <c r="L15" s="20">
        <v>3</v>
      </c>
      <c r="M15" s="20">
        <v>2</v>
      </c>
      <c r="N15" s="20">
        <f t="shared" si="0"/>
        <v>1677</v>
      </c>
      <c r="O15" s="115">
        <f t="shared" si="1"/>
        <v>0.27237290888419685</v>
      </c>
      <c r="Q15" s="11"/>
    </row>
    <row r="16" spans="1:17" ht="30" customHeight="1">
      <c r="A16" s="41" t="s">
        <v>11</v>
      </c>
      <c r="B16" s="20">
        <v>0</v>
      </c>
      <c r="C16" s="20">
        <v>1</v>
      </c>
      <c r="D16" s="20">
        <v>14</v>
      </c>
      <c r="E16" s="20">
        <v>14</v>
      </c>
      <c r="F16" s="20">
        <v>12</v>
      </c>
      <c r="G16" s="20">
        <v>8</v>
      </c>
      <c r="H16" s="20">
        <v>81</v>
      </c>
      <c r="I16" s="20">
        <v>33</v>
      </c>
      <c r="J16" s="20">
        <v>2</v>
      </c>
      <c r="K16" s="20">
        <v>2</v>
      </c>
      <c r="L16" s="20">
        <v>1</v>
      </c>
      <c r="M16" s="20">
        <v>3</v>
      </c>
      <c r="N16" s="20">
        <f t="shared" si="0"/>
        <v>171</v>
      </c>
      <c r="O16" s="115">
        <f t="shared" si="1"/>
        <v>0.027773266201071952</v>
      </c>
      <c r="Q16" s="11"/>
    </row>
    <row r="17" spans="1:17" ht="30" customHeight="1">
      <c r="A17" s="41" t="s">
        <v>12</v>
      </c>
      <c r="B17" s="20">
        <v>0</v>
      </c>
      <c r="C17" s="20">
        <v>1</v>
      </c>
      <c r="D17" s="20">
        <v>15</v>
      </c>
      <c r="E17" s="20">
        <v>4</v>
      </c>
      <c r="F17" s="20">
        <v>9</v>
      </c>
      <c r="G17" s="20">
        <v>17</v>
      </c>
      <c r="H17" s="20">
        <v>63</v>
      </c>
      <c r="I17" s="20">
        <v>10</v>
      </c>
      <c r="J17" s="20">
        <v>6</v>
      </c>
      <c r="K17" s="20">
        <v>5</v>
      </c>
      <c r="L17" s="20">
        <v>1</v>
      </c>
      <c r="M17" s="20">
        <v>0</v>
      </c>
      <c r="N17" s="20">
        <f t="shared" si="0"/>
        <v>131</v>
      </c>
      <c r="O17" s="115">
        <f t="shared" si="1"/>
        <v>0.02127659574468085</v>
      </c>
      <c r="Q17" s="11"/>
    </row>
    <row r="18" spans="1:17" ht="30" customHeight="1">
      <c r="A18" s="41" t="s">
        <v>13</v>
      </c>
      <c r="B18" s="20">
        <v>0</v>
      </c>
      <c r="C18" s="20">
        <v>0</v>
      </c>
      <c r="D18" s="20">
        <v>2</v>
      </c>
      <c r="E18" s="20">
        <v>16</v>
      </c>
      <c r="F18" s="20">
        <v>7</v>
      </c>
      <c r="G18" s="20">
        <v>3</v>
      </c>
      <c r="H18" s="20">
        <v>21</v>
      </c>
      <c r="I18" s="20">
        <v>5</v>
      </c>
      <c r="J18" s="20">
        <v>0</v>
      </c>
      <c r="K18" s="20">
        <v>1</v>
      </c>
      <c r="L18" s="20">
        <v>1</v>
      </c>
      <c r="M18" s="20">
        <v>1</v>
      </c>
      <c r="N18" s="20">
        <f t="shared" si="0"/>
        <v>57</v>
      </c>
      <c r="O18" s="115">
        <f t="shared" si="1"/>
        <v>0.009257755400357316</v>
      </c>
      <c r="Q18" s="11"/>
    </row>
    <row r="19" spans="1:17" ht="30" customHeight="1">
      <c r="A19" s="41" t="s">
        <v>14</v>
      </c>
      <c r="B19" s="20">
        <v>0</v>
      </c>
      <c r="C19" s="20">
        <v>1</v>
      </c>
      <c r="D19" s="20">
        <v>164</v>
      </c>
      <c r="E19" s="20">
        <v>77</v>
      </c>
      <c r="F19" s="20">
        <v>54</v>
      </c>
      <c r="G19" s="20">
        <v>45</v>
      </c>
      <c r="H19" s="20">
        <v>1128</v>
      </c>
      <c r="I19" s="20">
        <v>473</v>
      </c>
      <c r="J19" s="20">
        <v>10</v>
      </c>
      <c r="K19" s="20">
        <v>14</v>
      </c>
      <c r="L19" s="20">
        <v>0</v>
      </c>
      <c r="M19" s="20">
        <v>0</v>
      </c>
      <c r="N19" s="20">
        <f t="shared" si="0"/>
        <v>1966</v>
      </c>
      <c r="O19" s="115">
        <f t="shared" si="1"/>
        <v>0.31931135293162255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9</v>
      </c>
      <c r="I20" s="20">
        <v>6</v>
      </c>
      <c r="J20" s="20">
        <v>0</v>
      </c>
      <c r="K20" s="20">
        <v>0</v>
      </c>
      <c r="L20" s="20">
        <v>0</v>
      </c>
      <c r="M20" s="20">
        <v>0</v>
      </c>
      <c r="N20" s="20">
        <f t="shared" si="0"/>
        <v>15</v>
      </c>
      <c r="O20" s="115">
        <f t="shared" si="1"/>
        <v>0.002436251421146662</v>
      </c>
      <c r="Q20" s="11"/>
    </row>
    <row r="21" spans="1:17" ht="30" customHeight="1">
      <c r="A21" s="116" t="s">
        <v>16</v>
      </c>
      <c r="B21" s="21">
        <v>0</v>
      </c>
      <c r="C21" s="21">
        <v>13</v>
      </c>
      <c r="D21" s="21">
        <v>6</v>
      </c>
      <c r="E21" s="21">
        <v>0</v>
      </c>
      <c r="F21" s="21">
        <v>12</v>
      </c>
      <c r="G21" s="21">
        <v>13</v>
      </c>
      <c r="H21" s="21">
        <v>713</v>
      </c>
      <c r="I21" s="21">
        <v>25</v>
      </c>
      <c r="J21" s="21">
        <v>0</v>
      </c>
      <c r="K21" s="21">
        <v>52</v>
      </c>
      <c r="L21" s="21">
        <v>1</v>
      </c>
      <c r="M21" s="21">
        <v>5</v>
      </c>
      <c r="N21" s="21">
        <f t="shared" si="0"/>
        <v>840</v>
      </c>
      <c r="O21" s="117">
        <f t="shared" si="1"/>
        <v>0.1364300795842131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31</v>
      </c>
      <c r="D22" s="104">
        <f t="shared" si="2"/>
        <v>642</v>
      </c>
      <c r="E22" s="104">
        <f t="shared" si="2"/>
        <v>429</v>
      </c>
      <c r="F22" s="104">
        <f t="shared" si="2"/>
        <v>215</v>
      </c>
      <c r="G22" s="104">
        <f t="shared" si="2"/>
        <v>265</v>
      </c>
      <c r="H22" s="104">
        <f t="shared" si="2"/>
        <v>2911</v>
      </c>
      <c r="I22" s="104">
        <f t="shared" si="2"/>
        <v>1075</v>
      </c>
      <c r="J22" s="104">
        <f t="shared" si="2"/>
        <v>198</v>
      </c>
      <c r="K22" s="104">
        <f t="shared" si="2"/>
        <v>339</v>
      </c>
      <c r="L22" s="104">
        <f t="shared" si="2"/>
        <v>27</v>
      </c>
      <c r="M22" s="104">
        <f t="shared" si="2"/>
        <v>25</v>
      </c>
      <c r="N22" s="104">
        <f t="shared" si="2"/>
        <v>6157</v>
      </c>
      <c r="O22" s="105">
        <f>SUM(O9:O21)</f>
        <v>1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customWidth="1"/>
    <col min="2" max="2" width="2.8515625" style="0" customWidth="1"/>
    <col min="3" max="3" width="4.00390625" style="0" customWidth="1"/>
    <col min="4" max="5" width="5.140625" style="0" customWidth="1"/>
    <col min="6" max="6" width="4.7109375" style="0" customWidth="1"/>
    <col min="7" max="7" width="5.140625" style="0" customWidth="1"/>
    <col min="8" max="8" width="6.421875" style="0" customWidth="1"/>
    <col min="9" max="9" width="6.00390625" style="0" customWidth="1"/>
    <col min="10" max="10" width="5.140625" style="0" customWidth="1"/>
    <col min="11" max="11" width="4.7109375" style="0" customWidth="1"/>
    <col min="12" max="12" width="4.00390625" style="0" customWidth="1"/>
    <col min="13" max="13" width="3.5742187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13" t="s">
        <v>60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5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15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5" ht="30" customHeight="1">
      <c r="A9" s="113" t="s">
        <v>4</v>
      </c>
      <c r="B9" s="19">
        <v>0</v>
      </c>
      <c r="C9" s="19">
        <v>0</v>
      </c>
      <c r="D9" s="19">
        <v>5</v>
      </c>
      <c r="E9" s="19">
        <v>1</v>
      </c>
      <c r="F9" s="19">
        <v>5</v>
      </c>
      <c r="G9" s="19">
        <v>8</v>
      </c>
      <c r="H9" s="19">
        <v>138</v>
      </c>
      <c r="I9" s="19">
        <v>57</v>
      </c>
      <c r="J9" s="19">
        <v>86</v>
      </c>
      <c r="K9" s="19">
        <v>15</v>
      </c>
      <c r="L9" s="19">
        <v>1</v>
      </c>
      <c r="M9" s="19">
        <v>0</v>
      </c>
      <c r="N9" s="19">
        <v>316</v>
      </c>
      <c r="O9" s="114">
        <f>+N9/$N$22</f>
        <v>0.04530465949820789</v>
      </c>
    </row>
    <row r="10" spans="1:15" ht="30" customHeight="1">
      <c r="A10" s="41" t="s">
        <v>5</v>
      </c>
      <c r="B10" s="20">
        <v>0</v>
      </c>
      <c r="C10" s="20">
        <v>9</v>
      </c>
      <c r="D10" s="20">
        <v>17</v>
      </c>
      <c r="E10" s="20">
        <v>16</v>
      </c>
      <c r="F10" s="20">
        <v>45</v>
      </c>
      <c r="G10" s="20">
        <v>27</v>
      </c>
      <c r="H10" s="20">
        <v>134</v>
      </c>
      <c r="I10" s="20">
        <v>96</v>
      </c>
      <c r="J10" s="20">
        <v>86</v>
      </c>
      <c r="K10" s="20">
        <v>4</v>
      </c>
      <c r="L10" s="20">
        <v>23</v>
      </c>
      <c r="M10" s="20">
        <v>0</v>
      </c>
      <c r="N10" s="20">
        <v>457</v>
      </c>
      <c r="O10" s="115">
        <f aca="true" t="shared" si="0" ref="O10:O21">+N10/$N$22</f>
        <v>0.06551971326164875</v>
      </c>
    </row>
    <row r="11" spans="1:15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1</v>
      </c>
      <c r="F11" s="20">
        <v>0</v>
      </c>
      <c r="G11" s="20">
        <v>5</v>
      </c>
      <c r="H11" s="20">
        <v>48</v>
      </c>
      <c r="I11" s="20">
        <v>17</v>
      </c>
      <c r="J11" s="20">
        <v>13</v>
      </c>
      <c r="K11" s="20">
        <v>4</v>
      </c>
      <c r="L11" s="20">
        <v>0</v>
      </c>
      <c r="M11" s="20">
        <v>1</v>
      </c>
      <c r="N11" s="20">
        <v>90</v>
      </c>
      <c r="O11" s="115">
        <f t="shared" si="0"/>
        <v>0.012903225806451613</v>
      </c>
    </row>
    <row r="12" spans="1:15" ht="30" customHeight="1">
      <c r="A12" s="41" t="s">
        <v>7</v>
      </c>
      <c r="B12" s="20">
        <v>0</v>
      </c>
      <c r="C12" s="20">
        <v>4</v>
      </c>
      <c r="D12" s="20">
        <v>210</v>
      </c>
      <c r="E12" s="20">
        <v>17</v>
      </c>
      <c r="F12" s="20">
        <v>12</v>
      </c>
      <c r="G12" s="20">
        <v>27</v>
      </c>
      <c r="H12" s="20">
        <v>113</v>
      </c>
      <c r="I12" s="20">
        <v>142</v>
      </c>
      <c r="J12" s="20">
        <v>90</v>
      </c>
      <c r="K12" s="20">
        <v>24</v>
      </c>
      <c r="L12" s="20">
        <v>10</v>
      </c>
      <c r="M12" s="20">
        <v>6</v>
      </c>
      <c r="N12" s="20">
        <v>655</v>
      </c>
      <c r="O12" s="115">
        <f t="shared" si="0"/>
        <v>0.0939068100358423</v>
      </c>
    </row>
    <row r="13" spans="1:15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1</v>
      </c>
      <c r="F13" s="20">
        <v>0</v>
      </c>
      <c r="G13" s="20">
        <v>2</v>
      </c>
      <c r="H13" s="20">
        <v>23</v>
      </c>
      <c r="I13" s="20">
        <v>8</v>
      </c>
      <c r="J13" s="20">
        <v>0</v>
      </c>
      <c r="K13" s="20">
        <v>0</v>
      </c>
      <c r="L13" s="20">
        <v>0</v>
      </c>
      <c r="M13" s="20">
        <v>0</v>
      </c>
      <c r="N13" s="20">
        <v>34</v>
      </c>
      <c r="O13" s="115">
        <f t="shared" si="0"/>
        <v>0.004874551971326165</v>
      </c>
    </row>
    <row r="14" spans="1:15" ht="30" customHeight="1">
      <c r="A14" s="41" t="s">
        <v>9</v>
      </c>
      <c r="B14" s="20">
        <v>0</v>
      </c>
      <c r="C14" s="20">
        <v>0</v>
      </c>
      <c r="D14" s="20">
        <v>2</v>
      </c>
      <c r="E14" s="20">
        <v>1</v>
      </c>
      <c r="F14" s="20">
        <v>1</v>
      </c>
      <c r="G14" s="20">
        <v>9</v>
      </c>
      <c r="H14" s="20">
        <v>32</v>
      </c>
      <c r="I14" s="20">
        <v>25</v>
      </c>
      <c r="J14" s="20">
        <v>4</v>
      </c>
      <c r="K14" s="20">
        <v>0</v>
      </c>
      <c r="L14" s="20">
        <v>0</v>
      </c>
      <c r="M14" s="20">
        <v>1</v>
      </c>
      <c r="N14" s="20">
        <v>75</v>
      </c>
      <c r="O14" s="115">
        <f t="shared" si="0"/>
        <v>0.010752688172043012</v>
      </c>
    </row>
    <row r="15" spans="1:15" ht="30" customHeight="1">
      <c r="A15" s="41" t="s">
        <v>10</v>
      </c>
      <c r="B15" s="20">
        <v>0</v>
      </c>
      <c r="C15" s="20">
        <v>8</v>
      </c>
      <c r="D15" s="20">
        <v>250</v>
      </c>
      <c r="E15" s="20">
        <v>192</v>
      </c>
      <c r="F15" s="20">
        <v>81</v>
      </c>
      <c r="G15" s="20">
        <v>184</v>
      </c>
      <c r="H15" s="20">
        <v>719</v>
      </c>
      <c r="I15" s="20">
        <v>311</v>
      </c>
      <c r="J15" s="20">
        <v>144</v>
      </c>
      <c r="K15" s="20">
        <v>61</v>
      </c>
      <c r="L15" s="20">
        <v>15</v>
      </c>
      <c r="M15" s="20">
        <v>6</v>
      </c>
      <c r="N15" s="20">
        <v>1971</v>
      </c>
      <c r="O15" s="115">
        <f t="shared" si="0"/>
        <v>0.28258064516129033</v>
      </c>
    </row>
    <row r="16" spans="1:15" ht="30" customHeight="1">
      <c r="A16" s="41" t="s">
        <v>11</v>
      </c>
      <c r="B16" s="20">
        <v>0</v>
      </c>
      <c r="C16" s="20">
        <v>0</v>
      </c>
      <c r="D16" s="20">
        <v>19</v>
      </c>
      <c r="E16" s="20">
        <v>5</v>
      </c>
      <c r="F16" s="20">
        <v>4</v>
      </c>
      <c r="G16" s="20">
        <v>14</v>
      </c>
      <c r="H16" s="20">
        <v>111</v>
      </c>
      <c r="I16" s="20">
        <v>44</v>
      </c>
      <c r="J16" s="20">
        <v>1</v>
      </c>
      <c r="K16" s="20">
        <v>5</v>
      </c>
      <c r="L16" s="20">
        <v>0</v>
      </c>
      <c r="M16" s="20">
        <v>3</v>
      </c>
      <c r="N16" s="20">
        <v>206</v>
      </c>
      <c r="O16" s="115">
        <f t="shared" si="0"/>
        <v>0.02953405017921147</v>
      </c>
    </row>
    <row r="17" spans="1:15" ht="30" customHeight="1">
      <c r="A17" s="41" t="s">
        <v>12</v>
      </c>
      <c r="B17" s="20">
        <v>0</v>
      </c>
      <c r="C17" s="20">
        <v>0</v>
      </c>
      <c r="D17" s="20">
        <v>12</v>
      </c>
      <c r="E17" s="20">
        <v>0</v>
      </c>
      <c r="F17" s="20">
        <v>5</v>
      </c>
      <c r="G17" s="20">
        <v>6</v>
      </c>
      <c r="H17" s="20">
        <v>68</v>
      </c>
      <c r="I17" s="20">
        <v>23</v>
      </c>
      <c r="J17" s="20">
        <v>4</v>
      </c>
      <c r="K17" s="20">
        <v>3</v>
      </c>
      <c r="L17" s="20">
        <v>0</v>
      </c>
      <c r="M17" s="20">
        <v>0</v>
      </c>
      <c r="N17" s="20">
        <v>121</v>
      </c>
      <c r="O17" s="115">
        <f t="shared" si="0"/>
        <v>0.017347670250896056</v>
      </c>
    </row>
    <row r="18" spans="1:15" ht="30" customHeight="1">
      <c r="A18" s="41" t="s">
        <v>13</v>
      </c>
      <c r="B18" s="20">
        <v>0</v>
      </c>
      <c r="C18" s="20">
        <v>1</v>
      </c>
      <c r="D18" s="20">
        <v>4</v>
      </c>
      <c r="E18" s="20">
        <v>10</v>
      </c>
      <c r="F18" s="20">
        <v>9</v>
      </c>
      <c r="G18" s="20">
        <v>2</v>
      </c>
      <c r="H18" s="20">
        <v>33</v>
      </c>
      <c r="I18" s="20">
        <v>4</v>
      </c>
      <c r="J18" s="20">
        <v>3</v>
      </c>
      <c r="K18" s="20">
        <v>1</v>
      </c>
      <c r="L18" s="20">
        <v>3</v>
      </c>
      <c r="M18" s="20">
        <v>1</v>
      </c>
      <c r="N18" s="20">
        <v>71</v>
      </c>
      <c r="O18" s="115">
        <f t="shared" si="0"/>
        <v>0.010179211469534051</v>
      </c>
    </row>
    <row r="19" spans="1:15" ht="30" customHeight="1">
      <c r="A19" s="41" t="s">
        <v>14</v>
      </c>
      <c r="B19" s="20">
        <v>0</v>
      </c>
      <c r="C19" s="20">
        <v>2</v>
      </c>
      <c r="D19" s="20">
        <v>325</v>
      </c>
      <c r="E19" s="20">
        <v>25</v>
      </c>
      <c r="F19" s="20">
        <v>55</v>
      </c>
      <c r="G19" s="20">
        <v>23</v>
      </c>
      <c r="H19" s="20">
        <v>1102</v>
      </c>
      <c r="I19" s="20">
        <v>625</v>
      </c>
      <c r="J19" s="20">
        <v>14</v>
      </c>
      <c r="K19" s="20">
        <v>3</v>
      </c>
      <c r="L19" s="20">
        <v>5</v>
      </c>
      <c r="M19" s="20">
        <v>0</v>
      </c>
      <c r="N19" s="20">
        <v>2179</v>
      </c>
      <c r="O19" s="115">
        <f t="shared" si="0"/>
        <v>0.31240143369175627</v>
      </c>
    </row>
    <row r="20" spans="1:15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1</v>
      </c>
      <c r="G20" s="20">
        <v>1</v>
      </c>
      <c r="H20" s="20">
        <v>15</v>
      </c>
      <c r="I20" s="20">
        <v>24</v>
      </c>
      <c r="J20" s="20">
        <v>0</v>
      </c>
      <c r="K20" s="20">
        <v>0</v>
      </c>
      <c r="L20" s="20">
        <v>0</v>
      </c>
      <c r="M20" s="20">
        <v>0</v>
      </c>
      <c r="N20" s="20">
        <v>41</v>
      </c>
      <c r="O20" s="115">
        <f t="shared" si="0"/>
        <v>0.005878136200716846</v>
      </c>
    </row>
    <row r="21" spans="1:15" ht="30" customHeight="1">
      <c r="A21" s="116" t="s">
        <v>16</v>
      </c>
      <c r="B21" s="21">
        <v>0</v>
      </c>
      <c r="C21" s="21">
        <v>19</v>
      </c>
      <c r="D21" s="21">
        <v>5</v>
      </c>
      <c r="E21" s="21">
        <v>0</v>
      </c>
      <c r="F21" s="21">
        <v>0</v>
      </c>
      <c r="G21" s="21">
        <v>14</v>
      </c>
      <c r="H21" s="21">
        <v>657</v>
      </c>
      <c r="I21" s="21">
        <v>36</v>
      </c>
      <c r="J21" s="21">
        <v>25</v>
      </c>
      <c r="K21" s="21">
        <v>0</v>
      </c>
      <c r="L21" s="21">
        <v>0</v>
      </c>
      <c r="M21" s="21">
        <v>3</v>
      </c>
      <c r="N21" s="21">
        <v>759</v>
      </c>
      <c r="O21" s="117">
        <f t="shared" si="0"/>
        <v>0.10881720430107526</v>
      </c>
    </row>
    <row r="22" spans="1:15" ht="30" customHeight="1">
      <c r="A22" s="174" t="s">
        <v>62</v>
      </c>
      <c r="B22" s="104">
        <v>0</v>
      </c>
      <c r="C22" s="104">
        <v>43</v>
      </c>
      <c r="D22" s="104">
        <v>850</v>
      </c>
      <c r="E22" s="104">
        <v>269</v>
      </c>
      <c r="F22" s="104">
        <v>218</v>
      </c>
      <c r="G22" s="104">
        <v>322</v>
      </c>
      <c r="H22" s="104">
        <v>3193</v>
      </c>
      <c r="I22" s="104">
        <v>1412</v>
      </c>
      <c r="J22" s="104">
        <v>470</v>
      </c>
      <c r="K22" s="104">
        <v>120</v>
      </c>
      <c r="L22" s="104">
        <v>57</v>
      </c>
      <c r="M22" s="104">
        <v>21</v>
      </c>
      <c r="N22" s="104">
        <v>6975</v>
      </c>
      <c r="O22" s="105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2" bestFit="1" customWidth="1"/>
    <col min="2" max="2" width="4.00390625" style="2" bestFit="1" customWidth="1"/>
    <col min="3" max="3" width="4.00390625" style="2" customWidth="1"/>
    <col min="4" max="7" width="5.140625" style="2" bestFit="1" customWidth="1"/>
    <col min="8" max="8" width="6.421875" style="2" bestFit="1" customWidth="1"/>
    <col min="9" max="9" width="5.140625" style="2" bestFit="1" customWidth="1"/>
    <col min="10" max="10" width="5.140625" style="2" customWidth="1"/>
    <col min="11" max="11" width="5.140625" style="2" bestFit="1" customWidth="1"/>
    <col min="12" max="13" width="4.00390625" style="2" bestFit="1" customWidth="1"/>
    <col min="14" max="14" width="6.8515625" style="2" bestFit="1" customWidth="1"/>
    <col min="15" max="15" width="8.7109375" style="2" customWidth="1"/>
    <col min="16" max="16" width="9.8515625" style="2" bestFit="1" customWidth="1"/>
    <col min="17" max="16384" width="11.421875" style="2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8">
      <c r="A5" s="213" t="s">
        <v>58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7" spans="1:15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15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5" ht="30" customHeight="1">
      <c r="A9" s="113" t="s">
        <v>4</v>
      </c>
      <c r="B9" s="128">
        <v>0</v>
      </c>
      <c r="C9" s="128">
        <v>0</v>
      </c>
      <c r="D9" s="128">
        <v>4</v>
      </c>
      <c r="E9" s="128">
        <v>3</v>
      </c>
      <c r="F9" s="128">
        <v>9</v>
      </c>
      <c r="G9" s="128">
        <v>19</v>
      </c>
      <c r="H9" s="128">
        <v>82</v>
      </c>
      <c r="I9" s="128">
        <v>62</v>
      </c>
      <c r="J9" s="25">
        <v>6</v>
      </c>
      <c r="K9" s="128">
        <v>23</v>
      </c>
      <c r="L9" s="128">
        <v>1</v>
      </c>
      <c r="M9" s="128">
        <v>1</v>
      </c>
      <c r="N9" s="128">
        <v>210</v>
      </c>
      <c r="O9" s="129">
        <f>+N9/$N$22</f>
        <v>0.0408321991055804</v>
      </c>
    </row>
    <row r="10" spans="1:15" ht="30" customHeight="1">
      <c r="A10" s="41" t="s">
        <v>5</v>
      </c>
      <c r="B10" s="130">
        <v>0</v>
      </c>
      <c r="C10" s="130">
        <v>7</v>
      </c>
      <c r="D10" s="130">
        <v>16</v>
      </c>
      <c r="E10" s="130">
        <v>7</v>
      </c>
      <c r="F10" s="130">
        <v>21</v>
      </c>
      <c r="G10" s="130">
        <v>17</v>
      </c>
      <c r="H10" s="130">
        <v>61</v>
      </c>
      <c r="I10" s="130">
        <v>53</v>
      </c>
      <c r="J10" s="26">
        <v>3</v>
      </c>
      <c r="K10" s="130">
        <v>27</v>
      </c>
      <c r="L10" s="130">
        <v>9</v>
      </c>
      <c r="M10" s="130">
        <v>3</v>
      </c>
      <c r="N10" s="130">
        <v>224</v>
      </c>
      <c r="O10" s="131">
        <f aca="true" t="shared" si="0" ref="O10:O21">+N10/$N$22</f>
        <v>0.0435543457126191</v>
      </c>
    </row>
    <row r="11" spans="1:15" ht="30" customHeight="1">
      <c r="A11" s="41" t="s">
        <v>6</v>
      </c>
      <c r="B11" s="130">
        <v>0</v>
      </c>
      <c r="C11" s="130">
        <v>0</v>
      </c>
      <c r="D11" s="130">
        <v>1</v>
      </c>
      <c r="E11" s="130">
        <v>1</v>
      </c>
      <c r="F11" s="130">
        <v>0</v>
      </c>
      <c r="G11" s="130">
        <v>4</v>
      </c>
      <c r="H11" s="130">
        <v>30</v>
      </c>
      <c r="I11" s="130">
        <v>19</v>
      </c>
      <c r="J11" s="26">
        <v>4</v>
      </c>
      <c r="K11" s="130">
        <v>7</v>
      </c>
      <c r="L11" s="130">
        <v>0</v>
      </c>
      <c r="M11" s="130">
        <v>0</v>
      </c>
      <c r="N11" s="130">
        <v>66</v>
      </c>
      <c r="O11" s="131">
        <f t="shared" si="0"/>
        <v>0.01283297686175384</v>
      </c>
    </row>
    <row r="12" spans="1:15" ht="30" customHeight="1">
      <c r="A12" s="41" t="s">
        <v>7</v>
      </c>
      <c r="B12" s="130">
        <v>0</v>
      </c>
      <c r="C12" s="130">
        <v>4</v>
      </c>
      <c r="D12" s="130">
        <v>219</v>
      </c>
      <c r="E12" s="130">
        <v>36</v>
      </c>
      <c r="F12" s="130">
        <v>21</v>
      </c>
      <c r="G12" s="130">
        <v>28</v>
      </c>
      <c r="H12" s="130">
        <v>83</v>
      </c>
      <c r="I12" s="130">
        <v>137</v>
      </c>
      <c r="J12" s="26">
        <v>13</v>
      </c>
      <c r="K12" s="130">
        <v>37</v>
      </c>
      <c r="L12" s="130">
        <v>1</v>
      </c>
      <c r="M12" s="130">
        <v>0</v>
      </c>
      <c r="N12" s="130">
        <v>579</v>
      </c>
      <c r="O12" s="131">
        <f t="shared" si="0"/>
        <v>0.11258020610538597</v>
      </c>
    </row>
    <row r="13" spans="1:15" ht="30" customHeight="1">
      <c r="A13" s="41" t="s">
        <v>8</v>
      </c>
      <c r="B13" s="130">
        <v>0</v>
      </c>
      <c r="C13" s="130">
        <v>0</v>
      </c>
      <c r="D13" s="130">
        <v>0</v>
      </c>
      <c r="E13" s="130">
        <v>3</v>
      </c>
      <c r="F13" s="130">
        <v>0</v>
      </c>
      <c r="G13" s="130">
        <v>1</v>
      </c>
      <c r="H13" s="130">
        <v>16</v>
      </c>
      <c r="I13" s="130">
        <v>3</v>
      </c>
      <c r="J13" s="26">
        <v>0</v>
      </c>
      <c r="K13" s="130">
        <v>0</v>
      </c>
      <c r="L13" s="130">
        <v>0</v>
      </c>
      <c r="M13" s="130">
        <v>0</v>
      </c>
      <c r="N13" s="130">
        <v>23</v>
      </c>
      <c r="O13" s="131">
        <f t="shared" si="0"/>
        <v>0.004472097997277854</v>
      </c>
    </row>
    <row r="14" spans="1:15" ht="30" customHeight="1">
      <c r="A14" s="41" t="s">
        <v>9</v>
      </c>
      <c r="B14" s="130">
        <v>0</v>
      </c>
      <c r="C14" s="130">
        <v>0</v>
      </c>
      <c r="D14" s="130">
        <v>2</v>
      </c>
      <c r="E14" s="130">
        <v>2</v>
      </c>
      <c r="F14" s="130">
        <v>1</v>
      </c>
      <c r="G14" s="130">
        <v>1</v>
      </c>
      <c r="H14" s="130">
        <v>18</v>
      </c>
      <c r="I14" s="130">
        <v>3</v>
      </c>
      <c r="J14" s="26">
        <v>0</v>
      </c>
      <c r="K14" s="130">
        <v>1</v>
      </c>
      <c r="L14" s="130">
        <v>0</v>
      </c>
      <c r="M14" s="130">
        <v>0</v>
      </c>
      <c r="N14" s="130">
        <v>28</v>
      </c>
      <c r="O14" s="131">
        <f t="shared" si="0"/>
        <v>0.005444293214077387</v>
      </c>
    </row>
    <row r="15" spans="1:15" ht="30" customHeight="1">
      <c r="A15" s="41" t="s">
        <v>10</v>
      </c>
      <c r="B15" s="130">
        <v>0</v>
      </c>
      <c r="C15" s="130">
        <v>2</v>
      </c>
      <c r="D15" s="130">
        <v>342</v>
      </c>
      <c r="E15" s="130">
        <v>396</v>
      </c>
      <c r="F15" s="130">
        <v>103</v>
      </c>
      <c r="G15" s="130">
        <v>149</v>
      </c>
      <c r="H15" s="130">
        <v>538</v>
      </c>
      <c r="I15" s="130">
        <v>226</v>
      </c>
      <c r="J15" s="26">
        <v>27</v>
      </c>
      <c r="K15" s="130">
        <v>31</v>
      </c>
      <c r="L15" s="130">
        <v>1</v>
      </c>
      <c r="M15" s="130">
        <v>4</v>
      </c>
      <c r="N15" s="130">
        <v>1819</v>
      </c>
      <c r="O15" s="131">
        <f t="shared" si="0"/>
        <v>0.3536846198716702</v>
      </c>
    </row>
    <row r="16" spans="1:15" ht="30" customHeight="1">
      <c r="A16" s="41" t="s">
        <v>11</v>
      </c>
      <c r="B16" s="130">
        <v>0</v>
      </c>
      <c r="C16" s="130">
        <v>0</v>
      </c>
      <c r="D16" s="130">
        <v>32</v>
      </c>
      <c r="E16" s="130">
        <v>11</v>
      </c>
      <c r="F16" s="130">
        <v>17</v>
      </c>
      <c r="G16" s="130">
        <v>16</v>
      </c>
      <c r="H16" s="130">
        <v>75</v>
      </c>
      <c r="I16" s="130">
        <v>33</v>
      </c>
      <c r="J16" s="26">
        <v>0</v>
      </c>
      <c r="K16" s="130">
        <v>1</v>
      </c>
      <c r="L16" s="130">
        <v>0</v>
      </c>
      <c r="M16" s="130">
        <v>2</v>
      </c>
      <c r="N16" s="130">
        <v>187</v>
      </c>
      <c r="O16" s="131">
        <f t="shared" si="0"/>
        <v>0.036360101108302546</v>
      </c>
    </row>
    <row r="17" spans="1:15" ht="30" customHeight="1">
      <c r="A17" s="41" t="s">
        <v>12</v>
      </c>
      <c r="B17" s="130">
        <v>0</v>
      </c>
      <c r="C17" s="130">
        <v>0</v>
      </c>
      <c r="D17" s="130">
        <v>10</v>
      </c>
      <c r="E17" s="130">
        <v>4</v>
      </c>
      <c r="F17" s="130">
        <v>4</v>
      </c>
      <c r="G17" s="130">
        <v>12</v>
      </c>
      <c r="H17" s="130">
        <v>43</v>
      </c>
      <c r="I17" s="130">
        <v>7</v>
      </c>
      <c r="J17" s="26">
        <v>7</v>
      </c>
      <c r="K17" s="130">
        <v>3</v>
      </c>
      <c r="L17" s="130">
        <v>0</v>
      </c>
      <c r="M17" s="130">
        <v>0</v>
      </c>
      <c r="N17" s="130">
        <v>90</v>
      </c>
      <c r="O17" s="131">
        <f t="shared" si="0"/>
        <v>0.0174995139023916</v>
      </c>
    </row>
    <row r="18" spans="1:15" ht="30" customHeight="1">
      <c r="A18" s="41" t="s">
        <v>13</v>
      </c>
      <c r="B18" s="130">
        <v>0</v>
      </c>
      <c r="C18" s="130">
        <v>0</v>
      </c>
      <c r="D18" s="130">
        <v>5</v>
      </c>
      <c r="E18" s="130">
        <v>11</v>
      </c>
      <c r="F18" s="130">
        <v>17</v>
      </c>
      <c r="G18" s="130">
        <v>1</v>
      </c>
      <c r="H18" s="130">
        <v>22</v>
      </c>
      <c r="I18" s="130">
        <v>2</v>
      </c>
      <c r="J18" s="26">
        <v>0</v>
      </c>
      <c r="K18" s="130">
        <v>0</v>
      </c>
      <c r="L18" s="130">
        <v>0</v>
      </c>
      <c r="M18" s="130">
        <v>2</v>
      </c>
      <c r="N18" s="130">
        <v>60</v>
      </c>
      <c r="O18" s="131">
        <f t="shared" si="0"/>
        <v>0.0116663426015944</v>
      </c>
    </row>
    <row r="19" spans="1:15" ht="30" customHeight="1">
      <c r="A19" s="41" t="s">
        <v>14</v>
      </c>
      <c r="B19" s="130">
        <v>0</v>
      </c>
      <c r="C19" s="130">
        <v>4</v>
      </c>
      <c r="D19" s="130">
        <v>240</v>
      </c>
      <c r="E19" s="130">
        <v>60</v>
      </c>
      <c r="F19" s="130">
        <v>36</v>
      </c>
      <c r="G19" s="130">
        <v>27</v>
      </c>
      <c r="H19" s="130">
        <v>707</v>
      </c>
      <c r="I19" s="130">
        <v>364</v>
      </c>
      <c r="J19" s="26">
        <v>9</v>
      </c>
      <c r="K19" s="130">
        <v>15</v>
      </c>
      <c r="L19" s="130">
        <v>0</v>
      </c>
      <c r="M19" s="130">
        <v>1</v>
      </c>
      <c r="N19" s="130">
        <v>1463</v>
      </c>
      <c r="O19" s="131">
        <f t="shared" si="0"/>
        <v>0.2844643204355435</v>
      </c>
    </row>
    <row r="20" spans="1:15" ht="30" customHeight="1">
      <c r="A20" s="41" t="s">
        <v>15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4</v>
      </c>
      <c r="I20" s="130">
        <v>10</v>
      </c>
      <c r="J20" s="26">
        <v>0</v>
      </c>
      <c r="K20" s="130">
        <v>0</v>
      </c>
      <c r="L20" s="130">
        <v>0</v>
      </c>
      <c r="M20" s="130">
        <v>0</v>
      </c>
      <c r="N20" s="130">
        <v>14</v>
      </c>
      <c r="O20" s="131">
        <f t="shared" si="0"/>
        <v>0.0027221466070386936</v>
      </c>
    </row>
    <row r="21" spans="1:15" ht="30" customHeight="1">
      <c r="A21" s="116" t="s">
        <v>16</v>
      </c>
      <c r="B21" s="132">
        <v>0</v>
      </c>
      <c r="C21" s="132">
        <v>8</v>
      </c>
      <c r="D21" s="132">
        <v>3</v>
      </c>
      <c r="E21" s="132">
        <v>0</v>
      </c>
      <c r="F21" s="132">
        <v>6</v>
      </c>
      <c r="G21" s="132">
        <v>20</v>
      </c>
      <c r="H21" s="132">
        <v>264</v>
      </c>
      <c r="I21" s="132">
        <v>55</v>
      </c>
      <c r="J21" s="27">
        <v>1</v>
      </c>
      <c r="K21" s="132">
        <v>13</v>
      </c>
      <c r="L21" s="132">
        <v>8</v>
      </c>
      <c r="M21" s="132">
        <v>2</v>
      </c>
      <c r="N21" s="132">
        <v>380</v>
      </c>
      <c r="O21" s="133">
        <f t="shared" si="0"/>
        <v>0.07388683647676453</v>
      </c>
    </row>
    <row r="22" spans="1:15" ht="30" customHeight="1">
      <c r="A22" s="174" t="s">
        <v>57</v>
      </c>
      <c r="B22" s="104">
        <f>SUM(B9:B21)</f>
        <v>0</v>
      </c>
      <c r="C22" s="104">
        <f>SUM(C9:C21)</f>
        <v>25</v>
      </c>
      <c r="D22" s="104">
        <f aca="true" t="shared" si="1" ref="D22:O22">SUM(D9:D21)</f>
        <v>874</v>
      </c>
      <c r="E22" s="104">
        <f t="shared" si="1"/>
        <v>534</v>
      </c>
      <c r="F22" s="104">
        <f t="shared" si="1"/>
        <v>235</v>
      </c>
      <c r="G22" s="104">
        <f t="shared" si="1"/>
        <v>295</v>
      </c>
      <c r="H22" s="104">
        <f t="shared" si="1"/>
        <v>1943</v>
      </c>
      <c r="I22" s="104">
        <f t="shared" si="1"/>
        <v>974</v>
      </c>
      <c r="J22" s="104">
        <f>SUM(J9:J21)</f>
        <v>70</v>
      </c>
      <c r="K22" s="104">
        <f>SUM(K9:K21)</f>
        <v>158</v>
      </c>
      <c r="L22" s="104">
        <f t="shared" si="1"/>
        <v>20</v>
      </c>
      <c r="M22" s="104">
        <f t="shared" si="1"/>
        <v>15</v>
      </c>
      <c r="N22" s="104">
        <f t="shared" si="1"/>
        <v>5143</v>
      </c>
      <c r="O22" s="105">
        <f t="shared" si="1"/>
        <v>1</v>
      </c>
    </row>
  </sheetData>
  <sheetProtection/>
  <mergeCells count="4">
    <mergeCell ref="A4:P4"/>
    <mergeCell ref="A5:P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2" bestFit="1" customWidth="1"/>
    <col min="2" max="3" width="4.00390625" style="2" bestFit="1" customWidth="1"/>
    <col min="4" max="5" width="5.140625" style="2" bestFit="1" customWidth="1"/>
    <col min="6" max="6" width="4.7109375" style="2" bestFit="1" customWidth="1"/>
    <col min="7" max="7" width="5.140625" style="2" bestFit="1" customWidth="1"/>
    <col min="8" max="8" width="6.421875" style="2" bestFit="1" customWidth="1"/>
    <col min="9" max="9" width="5.140625" style="2" bestFit="1" customWidth="1"/>
    <col min="10" max="10" width="5.140625" style="2" customWidth="1"/>
    <col min="11" max="11" width="5.140625" style="2" bestFit="1" customWidth="1"/>
    <col min="12" max="12" width="3.57421875" style="2" bestFit="1" customWidth="1"/>
    <col min="13" max="13" width="4.00390625" style="2" bestFit="1" customWidth="1"/>
    <col min="14" max="14" width="6.8515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47" t="s">
        <v>52</v>
      </c>
    </row>
    <row r="2" ht="12.75" customHeight="1">
      <c r="A2" s="47" t="s">
        <v>242</v>
      </c>
    </row>
    <row r="3" ht="12.75" customHeight="1">
      <c r="A3" s="47" t="s">
        <v>243</v>
      </c>
    </row>
    <row r="4" spans="1:26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13" t="s">
        <v>59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16" s="8" customFormat="1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P7" s="1"/>
    </row>
    <row r="8" spans="1:17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5"/>
    </row>
    <row r="9" spans="1:17" ht="30" customHeight="1">
      <c r="A9" s="134" t="s">
        <v>4</v>
      </c>
      <c r="B9" s="19">
        <v>0</v>
      </c>
      <c r="C9" s="19">
        <v>0</v>
      </c>
      <c r="D9" s="19">
        <v>8</v>
      </c>
      <c r="E9" s="19">
        <v>1</v>
      </c>
      <c r="F9" s="19">
        <v>9</v>
      </c>
      <c r="G9" s="19">
        <v>29</v>
      </c>
      <c r="H9" s="19">
        <v>109</v>
      </c>
      <c r="I9" s="19">
        <v>59</v>
      </c>
      <c r="J9" s="25">
        <v>8</v>
      </c>
      <c r="K9" s="19">
        <v>37</v>
      </c>
      <c r="L9" s="19">
        <v>0</v>
      </c>
      <c r="M9" s="19">
        <v>0</v>
      </c>
      <c r="N9" s="19">
        <v>260</v>
      </c>
      <c r="O9" s="135">
        <v>4.818383988139362</v>
      </c>
      <c r="Q9" s="5"/>
    </row>
    <row r="10" spans="1:15" ht="30" customHeight="1">
      <c r="A10" s="136" t="s">
        <v>5</v>
      </c>
      <c r="B10" s="20">
        <v>0</v>
      </c>
      <c r="C10" s="20">
        <v>4</v>
      </c>
      <c r="D10" s="20">
        <v>7</v>
      </c>
      <c r="E10" s="20">
        <v>19</v>
      </c>
      <c r="F10" s="20">
        <v>16</v>
      </c>
      <c r="G10" s="20">
        <v>12</v>
      </c>
      <c r="H10" s="20">
        <v>41</v>
      </c>
      <c r="I10" s="20">
        <v>21</v>
      </c>
      <c r="J10" s="26">
        <v>3</v>
      </c>
      <c r="K10" s="20">
        <v>35</v>
      </c>
      <c r="L10" s="20">
        <v>13</v>
      </c>
      <c r="M10" s="20">
        <v>5</v>
      </c>
      <c r="N10" s="20">
        <v>176</v>
      </c>
      <c r="O10" s="137">
        <v>3.261675315048184</v>
      </c>
    </row>
    <row r="11" spans="1:17" ht="30" customHeight="1">
      <c r="A11" s="136" t="s">
        <v>6</v>
      </c>
      <c r="B11" s="20">
        <v>0</v>
      </c>
      <c r="C11" s="20">
        <v>0</v>
      </c>
      <c r="D11" s="20">
        <v>0</v>
      </c>
      <c r="E11" s="20">
        <v>4</v>
      </c>
      <c r="F11" s="20">
        <v>2</v>
      </c>
      <c r="G11" s="20">
        <v>12</v>
      </c>
      <c r="H11" s="20">
        <v>39</v>
      </c>
      <c r="I11" s="20">
        <v>15</v>
      </c>
      <c r="J11" s="26">
        <v>7</v>
      </c>
      <c r="K11" s="20">
        <v>12</v>
      </c>
      <c r="L11" s="20">
        <v>0</v>
      </c>
      <c r="M11" s="20">
        <v>0</v>
      </c>
      <c r="N11" s="20">
        <v>91</v>
      </c>
      <c r="O11" s="137">
        <v>1.6864343958487769</v>
      </c>
      <c r="P11" s="6"/>
      <c r="Q11" s="5"/>
    </row>
    <row r="12" spans="1:16" ht="30" customHeight="1">
      <c r="A12" s="136" t="s">
        <v>7</v>
      </c>
      <c r="B12" s="20">
        <v>0</v>
      </c>
      <c r="C12" s="20">
        <v>15</v>
      </c>
      <c r="D12" s="20">
        <v>217</v>
      </c>
      <c r="E12" s="20">
        <v>33</v>
      </c>
      <c r="F12" s="20">
        <v>17</v>
      </c>
      <c r="G12" s="20">
        <v>23</v>
      </c>
      <c r="H12" s="20">
        <v>100</v>
      </c>
      <c r="I12" s="20">
        <v>59</v>
      </c>
      <c r="J12" s="26">
        <v>10</v>
      </c>
      <c r="K12" s="20">
        <v>24</v>
      </c>
      <c r="L12" s="20">
        <v>2</v>
      </c>
      <c r="M12" s="20">
        <v>3</v>
      </c>
      <c r="N12" s="20">
        <v>503</v>
      </c>
      <c r="O12" s="137">
        <v>9.321719792438845</v>
      </c>
      <c r="P12" s="7"/>
    </row>
    <row r="13" spans="1:16" ht="30" customHeight="1">
      <c r="A13" s="136" t="s">
        <v>8</v>
      </c>
      <c r="B13" s="20">
        <v>0</v>
      </c>
      <c r="C13" s="20">
        <v>0</v>
      </c>
      <c r="D13" s="20">
        <v>1</v>
      </c>
      <c r="E13" s="20">
        <v>1</v>
      </c>
      <c r="F13" s="20">
        <v>1</v>
      </c>
      <c r="G13" s="20">
        <v>13</v>
      </c>
      <c r="H13" s="20">
        <v>14</v>
      </c>
      <c r="I13" s="20">
        <v>1</v>
      </c>
      <c r="J13" s="26">
        <v>1</v>
      </c>
      <c r="K13" s="20">
        <v>0</v>
      </c>
      <c r="L13" s="20">
        <v>0</v>
      </c>
      <c r="M13" s="20">
        <v>0</v>
      </c>
      <c r="N13" s="20">
        <v>32</v>
      </c>
      <c r="O13" s="137">
        <v>0.5930318754633062</v>
      </c>
      <c r="P13" s="7"/>
    </row>
    <row r="14" spans="1:17" ht="30" customHeight="1">
      <c r="A14" s="136" t="s">
        <v>9</v>
      </c>
      <c r="B14" s="20">
        <v>0</v>
      </c>
      <c r="C14" s="20">
        <v>0</v>
      </c>
      <c r="D14" s="20">
        <v>3</v>
      </c>
      <c r="E14" s="20">
        <v>5</v>
      </c>
      <c r="F14" s="20">
        <v>0</v>
      </c>
      <c r="G14" s="20">
        <v>1</v>
      </c>
      <c r="H14" s="20">
        <v>17</v>
      </c>
      <c r="I14" s="20">
        <v>6</v>
      </c>
      <c r="J14" s="26">
        <v>0</v>
      </c>
      <c r="K14" s="20">
        <v>2</v>
      </c>
      <c r="L14" s="20">
        <v>1</v>
      </c>
      <c r="M14" s="20">
        <v>0</v>
      </c>
      <c r="N14" s="20">
        <v>35</v>
      </c>
      <c r="O14" s="137">
        <v>0.6486286137879912</v>
      </c>
      <c r="Q14" s="5"/>
    </row>
    <row r="15" spans="1:16" ht="30" customHeight="1">
      <c r="A15" s="136" t="s">
        <v>10</v>
      </c>
      <c r="B15" s="20">
        <v>0</v>
      </c>
      <c r="C15" s="20">
        <v>5</v>
      </c>
      <c r="D15" s="20">
        <v>325</v>
      </c>
      <c r="E15" s="20">
        <v>442</v>
      </c>
      <c r="F15" s="20">
        <v>59</v>
      </c>
      <c r="G15" s="20">
        <v>190</v>
      </c>
      <c r="H15" s="20">
        <v>557</v>
      </c>
      <c r="I15" s="20">
        <v>157</v>
      </c>
      <c r="J15" s="26">
        <v>25</v>
      </c>
      <c r="K15" s="20">
        <v>34</v>
      </c>
      <c r="L15" s="20">
        <v>7</v>
      </c>
      <c r="M15" s="20">
        <v>0</v>
      </c>
      <c r="N15" s="20">
        <v>1801</v>
      </c>
      <c r="O15" s="137">
        <v>33.3765752409192</v>
      </c>
      <c r="P15" s="7"/>
    </row>
    <row r="16" spans="1:16" ht="30" customHeight="1">
      <c r="A16" s="136" t="s">
        <v>11</v>
      </c>
      <c r="B16" s="20">
        <v>0</v>
      </c>
      <c r="C16" s="20">
        <v>1</v>
      </c>
      <c r="D16" s="20">
        <v>56</v>
      </c>
      <c r="E16" s="20">
        <v>14</v>
      </c>
      <c r="F16" s="20">
        <v>9</v>
      </c>
      <c r="G16" s="20">
        <v>24</v>
      </c>
      <c r="H16" s="20">
        <v>80</v>
      </c>
      <c r="I16" s="20">
        <v>20</v>
      </c>
      <c r="J16" s="26">
        <v>5</v>
      </c>
      <c r="K16" s="20">
        <v>4</v>
      </c>
      <c r="L16" s="20">
        <v>0</v>
      </c>
      <c r="M16" s="20">
        <v>2</v>
      </c>
      <c r="N16" s="20">
        <v>215</v>
      </c>
      <c r="O16" s="137">
        <v>3.9844329132690883</v>
      </c>
      <c r="P16" s="7"/>
    </row>
    <row r="17" spans="1:17" ht="30" customHeight="1">
      <c r="A17" s="136" t="s">
        <v>12</v>
      </c>
      <c r="B17" s="20">
        <v>0</v>
      </c>
      <c r="C17" s="20">
        <v>0</v>
      </c>
      <c r="D17" s="20">
        <v>4</v>
      </c>
      <c r="E17" s="20">
        <v>4</v>
      </c>
      <c r="F17" s="20">
        <v>3</v>
      </c>
      <c r="G17" s="20">
        <v>18</v>
      </c>
      <c r="H17" s="20">
        <v>37</v>
      </c>
      <c r="I17" s="20">
        <v>6</v>
      </c>
      <c r="J17" s="26">
        <v>1</v>
      </c>
      <c r="K17" s="20">
        <v>1</v>
      </c>
      <c r="L17" s="20">
        <v>0</v>
      </c>
      <c r="M17" s="20">
        <v>0</v>
      </c>
      <c r="N17" s="20">
        <v>74</v>
      </c>
      <c r="O17" s="137">
        <v>1.3713862120088955</v>
      </c>
      <c r="Q17" s="5"/>
    </row>
    <row r="18" spans="1:17" ht="30" customHeight="1">
      <c r="A18" s="136" t="s">
        <v>13</v>
      </c>
      <c r="B18" s="20">
        <v>0</v>
      </c>
      <c r="C18" s="20">
        <v>0</v>
      </c>
      <c r="D18" s="20">
        <v>7</v>
      </c>
      <c r="E18" s="20">
        <v>24</v>
      </c>
      <c r="F18" s="20">
        <v>18</v>
      </c>
      <c r="G18" s="20">
        <v>3</v>
      </c>
      <c r="H18" s="20">
        <v>14</v>
      </c>
      <c r="I18" s="20">
        <v>2</v>
      </c>
      <c r="J18" s="26">
        <v>1</v>
      </c>
      <c r="K18" s="20">
        <v>0</v>
      </c>
      <c r="L18" s="20">
        <v>1</v>
      </c>
      <c r="M18" s="20">
        <v>1</v>
      </c>
      <c r="N18" s="20">
        <v>71</v>
      </c>
      <c r="O18" s="137">
        <v>1.3157894736842104</v>
      </c>
      <c r="Q18" s="5"/>
    </row>
    <row r="19" spans="1:17" ht="30" customHeight="1">
      <c r="A19" s="136" t="s">
        <v>14</v>
      </c>
      <c r="B19" s="20">
        <v>0</v>
      </c>
      <c r="C19" s="20">
        <v>2</v>
      </c>
      <c r="D19" s="20">
        <v>234</v>
      </c>
      <c r="E19" s="20">
        <v>81</v>
      </c>
      <c r="F19" s="20">
        <v>37</v>
      </c>
      <c r="G19" s="20">
        <v>54</v>
      </c>
      <c r="H19" s="20">
        <v>840</v>
      </c>
      <c r="I19" s="20">
        <v>479</v>
      </c>
      <c r="J19" s="26">
        <v>8</v>
      </c>
      <c r="K19" s="20">
        <v>6</v>
      </c>
      <c r="L19" s="20">
        <v>0</v>
      </c>
      <c r="M19" s="20">
        <v>0</v>
      </c>
      <c r="N19" s="20">
        <v>1741</v>
      </c>
      <c r="O19" s="137">
        <v>32.2646404744255</v>
      </c>
      <c r="P19" s="7"/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2</v>
      </c>
      <c r="I20" s="20">
        <v>3</v>
      </c>
      <c r="J20" s="26">
        <v>0</v>
      </c>
      <c r="K20" s="20">
        <v>0</v>
      </c>
      <c r="L20" s="20">
        <v>1</v>
      </c>
      <c r="M20" s="20">
        <v>0</v>
      </c>
      <c r="N20" s="20">
        <v>6</v>
      </c>
      <c r="O20" s="137">
        <v>0.1111934766493699</v>
      </c>
      <c r="Q20" s="5"/>
    </row>
    <row r="21" spans="1:17" ht="30" customHeight="1">
      <c r="A21" s="138" t="s">
        <v>16</v>
      </c>
      <c r="B21" s="21">
        <v>45</v>
      </c>
      <c r="C21" s="21">
        <v>12</v>
      </c>
      <c r="D21" s="21">
        <v>4</v>
      </c>
      <c r="E21" s="21">
        <v>1</v>
      </c>
      <c r="F21" s="21">
        <v>5</v>
      </c>
      <c r="G21" s="21">
        <v>25</v>
      </c>
      <c r="H21" s="21">
        <v>258</v>
      </c>
      <c r="I21" s="21">
        <v>12</v>
      </c>
      <c r="J21" s="27">
        <v>2</v>
      </c>
      <c r="K21" s="21">
        <v>9</v>
      </c>
      <c r="L21" s="21">
        <v>6</v>
      </c>
      <c r="M21" s="21">
        <v>12</v>
      </c>
      <c r="N21" s="21">
        <v>391</v>
      </c>
      <c r="O21" s="139">
        <v>7.246108228317272</v>
      </c>
      <c r="Q21" s="5"/>
    </row>
    <row r="22" spans="1:15" ht="30" customHeight="1">
      <c r="A22" s="174" t="s">
        <v>57</v>
      </c>
      <c r="B22" s="57">
        <v>45</v>
      </c>
      <c r="C22" s="57">
        <v>39</v>
      </c>
      <c r="D22" s="57">
        <v>866</v>
      </c>
      <c r="E22" s="57">
        <v>629</v>
      </c>
      <c r="F22" s="57">
        <v>176</v>
      </c>
      <c r="G22" s="57">
        <v>404</v>
      </c>
      <c r="H22" s="57">
        <v>2108</v>
      </c>
      <c r="I22" s="57">
        <v>840</v>
      </c>
      <c r="J22" s="57">
        <f>SUM(J9:J21)</f>
        <v>71</v>
      </c>
      <c r="K22" s="57">
        <f>SUM(K9:K21)</f>
        <v>164</v>
      </c>
      <c r="L22" s="57">
        <v>31</v>
      </c>
      <c r="M22" s="57">
        <v>23</v>
      </c>
      <c r="N22" s="57">
        <v>5396</v>
      </c>
      <c r="O22" s="140">
        <v>100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2" bestFit="1" customWidth="1"/>
    <col min="2" max="2" width="3.421875" style="2" bestFit="1" customWidth="1"/>
    <col min="3" max="3" width="4.00390625" style="2" bestFit="1" customWidth="1"/>
    <col min="4" max="4" width="4.8515625" style="2" bestFit="1" customWidth="1"/>
    <col min="5" max="5" width="4.8515625" style="2" customWidth="1"/>
    <col min="6" max="6" width="4.8515625" style="2" bestFit="1" customWidth="1"/>
    <col min="7" max="7" width="5.140625" style="2" bestFit="1" customWidth="1"/>
    <col min="8" max="8" width="6.28125" style="2" bestFit="1" customWidth="1"/>
    <col min="9" max="9" width="6.8515625" style="2" customWidth="1"/>
    <col min="10" max="10" width="5.8515625" style="2" customWidth="1"/>
    <col min="11" max="11" width="5.140625" style="2" bestFit="1" customWidth="1"/>
    <col min="12" max="12" width="4.00390625" style="2" bestFit="1" customWidth="1"/>
    <col min="13" max="13" width="4.421875" style="2" bestFit="1" customWidth="1"/>
    <col min="14" max="14" width="7.00390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47" t="s">
        <v>52</v>
      </c>
    </row>
    <row r="2" ht="12.75" customHeight="1">
      <c r="A2" s="47" t="s">
        <v>242</v>
      </c>
    </row>
    <row r="3" ht="12.75" customHeight="1">
      <c r="A3" s="47" t="s">
        <v>243</v>
      </c>
    </row>
    <row r="4" spans="1:26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13" t="s">
        <v>56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</row>
    <row r="7" spans="1:16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P7" s="1"/>
    </row>
    <row r="8" spans="1:16" s="8" customFormat="1" ht="30" customHeight="1">
      <c r="A8" s="241"/>
      <c r="B8" s="106" t="s">
        <v>22</v>
      </c>
      <c r="C8" s="106" t="s">
        <v>23</v>
      </c>
      <c r="D8" s="106" t="s">
        <v>24</v>
      </c>
      <c r="E8" s="106" t="s">
        <v>25</v>
      </c>
      <c r="F8" s="106" t="s">
        <v>26</v>
      </c>
      <c r="G8" s="106" t="s">
        <v>27</v>
      </c>
      <c r="H8" s="106" t="s">
        <v>28</v>
      </c>
      <c r="I8" s="106" t="s">
        <v>29</v>
      </c>
      <c r="J8" s="106" t="s">
        <v>63</v>
      </c>
      <c r="K8" s="106" t="s">
        <v>30</v>
      </c>
      <c r="L8" s="106" t="s">
        <v>31</v>
      </c>
      <c r="M8" s="106" t="s">
        <v>32</v>
      </c>
      <c r="N8" s="106" t="s">
        <v>2</v>
      </c>
      <c r="O8" s="107" t="s">
        <v>3</v>
      </c>
      <c r="P8" s="1"/>
    </row>
    <row r="9" spans="1:17" ht="30" customHeight="1">
      <c r="A9" s="134" t="s">
        <v>4</v>
      </c>
      <c r="B9" s="19">
        <v>0</v>
      </c>
      <c r="C9" s="19">
        <v>1</v>
      </c>
      <c r="D9" s="19">
        <v>8</v>
      </c>
      <c r="E9" s="19">
        <v>3</v>
      </c>
      <c r="F9" s="19">
        <v>4</v>
      </c>
      <c r="G9" s="19">
        <v>16</v>
      </c>
      <c r="H9" s="19">
        <v>74</v>
      </c>
      <c r="I9" s="19">
        <v>74</v>
      </c>
      <c r="J9" s="25">
        <v>3</v>
      </c>
      <c r="K9" s="19">
        <v>13</v>
      </c>
      <c r="L9" s="19">
        <v>0</v>
      </c>
      <c r="M9" s="19">
        <v>0</v>
      </c>
      <c r="N9" s="19">
        <v>196</v>
      </c>
      <c r="O9" s="135">
        <v>2.9460393807304976</v>
      </c>
      <c r="Q9" s="5"/>
    </row>
    <row r="10" spans="1:17" ht="30" customHeight="1">
      <c r="A10" s="136" t="s">
        <v>5</v>
      </c>
      <c r="B10" s="20">
        <v>0</v>
      </c>
      <c r="C10" s="20">
        <v>6</v>
      </c>
      <c r="D10" s="20">
        <v>10</v>
      </c>
      <c r="E10" s="20">
        <v>25</v>
      </c>
      <c r="F10" s="20">
        <v>15</v>
      </c>
      <c r="G10" s="20">
        <v>24</v>
      </c>
      <c r="H10" s="20">
        <v>69</v>
      </c>
      <c r="I10" s="20">
        <v>81</v>
      </c>
      <c r="J10" s="26">
        <v>14</v>
      </c>
      <c r="K10" s="20">
        <v>33</v>
      </c>
      <c r="L10" s="20">
        <v>3</v>
      </c>
      <c r="M10" s="20">
        <v>1</v>
      </c>
      <c r="N10" s="20">
        <v>281</v>
      </c>
      <c r="O10" s="137">
        <v>4.223658499924846</v>
      </c>
      <c r="Q10" s="5"/>
    </row>
    <row r="11" spans="1:15" ht="30" customHeight="1">
      <c r="A11" s="136" t="s">
        <v>6</v>
      </c>
      <c r="B11" s="20">
        <v>0</v>
      </c>
      <c r="C11" s="20">
        <v>0</v>
      </c>
      <c r="D11" s="20">
        <v>0</v>
      </c>
      <c r="E11" s="20">
        <v>3</v>
      </c>
      <c r="F11" s="20">
        <v>6</v>
      </c>
      <c r="G11" s="20">
        <v>5</v>
      </c>
      <c r="H11" s="20">
        <v>15</v>
      </c>
      <c r="I11" s="20">
        <v>14</v>
      </c>
      <c r="J11" s="26">
        <v>10</v>
      </c>
      <c r="K11" s="20">
        <v>1</v>
      </c>
      <c r="L11" s="20">
        <v>0</v>
      </c>
      <c r="M11" s="20">
        <v>0</v>
      </c>
      <c r="N11" s="20">
        <v>54</v>
      </c>
      <c r="O11" s="137">
        <v>0.811663911017586</v>
      </c>
    </row>
    <row r="12" spans="1:17" ht="30" customHeight="1">
      <c r="A12" s="136" t="s">
        <v>7</v>
      </c>
      <c r="B12" s="20">
        <v>0</v>
      </c>
      <c r="C12" s="20">
        <v>4</v>
      </c>
      <c r="D12" s="20">
        <v>218</v>
      </c>
      <c r="E12" s="20">
        <v>25</v>
      </c>
      <c r="F12" s="20">
        <v>19</v>
      </c>
      <c r="G12" s="20">
        <v>44</v>
      </c>
      <c r="H12" s="20">
        <v>71</v>
      </c>
      <c r="I12" s="20">
        <v>100</v>
      </c>
      <c r="J12" s="26">
        <v>17</v>
      </c>
      <c r="K12" s="20">
        <v>32</v>
      </c>
      <c r="L12" s="20">
        <v>5</v>
      </c>
      <c r="M12" s="20">
        <v>2</v>
      </c>
      <c r="N12" s="20">
        <v>537</v>
      </c>
      <c r="O12" s="137">
        <v>8.071546670674884</v>
      </c>
      <c r="P12" s="6"/>
      <c r="Q12" s="5"/>
    </row>
    <row r="13" spans="1:16" ht="30" customHeight="1">
      <c r="A13" s="136" t="s">
        <v>8</v>
      </c>
      <c r="B13" s="20">
        <v>0</v>
      </c>
      <c r="C13" s="20">
        <v>0</v>
      </c>
      <c r="D13" s="20">
        <v>0</v>
      </c>
      <c r="E13" s="20">
        <v>3</v>
      </c>
      <c r="F13" s="20">
        <v>0</v>
      </c>
      <c r="G13" s="20">
        <v>4</v>
      </c>
      <c r="H13" s="20">
        <v>21</v>
      </c>
      <c r="I13" s="20">
        <v>7</v>
      </c>
      <c r="J13" s="26">
        <v>5</v>
      </c>
      <c r="K13" s="20">
        <v>0</v>
      </c>
      <c r="L13" s="20">
        <v>0</v>
      </c>
      <c r="M13" s="20">
        <v>0</v>
      </c>
      <c r="N13" s="20">
        <v>40</v>
      </c>
      <c r="O13" s="137">
        <v>0.6012325266796933</v>
      </c>
      <c r="P13" s="7"/>
    </row>
    <row r="14" spans="1:16" ht="30" customHeight="1">
      <c r="A14" s="136" t="s">
        <v>9</v>
      </c>
      <c r="B14" s="20">
        <v>0</v>
      </c>
      <c r="C14" s="20">
        <v>0</v>
      </c>
      <c r="D14" s="20">
        <v>4</v>
      </c>
      <c r="E14" s="20">
        <v>2</v>
      </c>
      <c r="F14" s="20">
        <v>3</v>
      </c>
      <c r="G14" s="20">
        <v>8</v>
      </c>
      <c r="H14" s="20">
        <v>8</v>
      </c>
      <c r="I14" s="20">
        <v>21</v>
      </c>
      <c r="J14" s="26">
        <v>2</v>
      </c>
      <c r="K14" s="20">
        <v>0</v>
      </c>
      <c r="L14" s="20">
        <v>0</v>
      </c>
      <c r="M14" s="20">
        <v>0</v>
      </c>
      <c r="N14" s="20">
        <v>48</v>
      </c>
      <c r="O14" s="137">
        <v>0.721479032015632</v>
      </c>
      <c r="P14" s="7"/>
    </row>
    <row r="15" spans="1:17" ht="30" customHeight="1">
      <c r="A15" s="136" t="s">
        <v>10</v>
      </c>
      <c r="B15" s="20">
        <v>0</v>
      </c>
      <c r="C15" s="20">
        <v>16</v>
      </c>
      <c r="D15" s="20">
        <v>412</v>
      </c>
      <c r="E15" s="20">
        <v>317</v>
      </c>
      <c r="F15" s="20">
        <v>102</v>
      </c>
      <c r="G15" s="20">
        <v>190</v>
      </c>
      <c r="H15" s="20">
        <v>296</v>
      </c>
      <c r="I15" s="20">
        <v>265</v>
      </c>
      <c r="J15" s="26">
        <v>20</v>
      </c>
      <c r="K15" s="20">
        <v>38</v>
      </c>
      <c r="L15" s="20">
        <v>0</v>
      </c>
      <c r="M15" s="20">
        <v>7</v>
      </c>
      <c r="N15" s="20">
        <v>1663</v>
      </c>
      <c r="O15" s="137">
        <v>24.996242296708253</v>
      </c>
      <c r="Q15" s="5"/>
    </row>
    <row r="16" spans="1:16" ht="30" customHeight="1">
      <c r="A16" s="136" t="s">
        <v>11</v>
      </c>
      <c r="B16" s="20">
        <v>0</v>
      </c>
      <c r="C16" s="20">
        <v>1</v>
      </c>
      <c r="D16" s="20">
        <v>41</v>
      </c>
      <c r="E16" s="20">
        <v>12</v>
      </c>
      <c r="F16" s="20">
        <v>16</v>
      </c>
      <c r="G16" s="20">
        <v>50</v>
      </c>
      <c r="H16" s="20">
        <v>61</v>
      </c>
      <c r="I16" s="20">
        <v>29</v>
      </c>
      <c r="J16" s="26">
        <v>10</v>
      </c>
      <c r="K16" s="20">
        <v>5</v>
      </c>
      <c r="L16" s="20">
        <v>0</v>
      </c>
      <c r="M16" s="20">
        <v>9</v>
      </c>
      <c r="N16" s="20">
        <v>234</v>
      </c>
      <c r="O16" s="137">
        <v>3.5172102810762067</v>
      </c>
      <c r="P16" s="7"/>
    </row>
    <row r="17" spans="1:16" ht="30" customHeight="1">
      <c r="A17" s="136" t="s">
        <v>12</v>
      </c>
      <c r="B17" s="20">
        <v>0</v>
      </c>
      <c r="C17" s="20">
        <v>0</v>
      </c>
      <c r="D17" s="20">
        <v>13</v>
      </c>
      <c r="E17" s="20">
        <v>6</v>
      </c>
      <c r="F17" s="20">
        <v>0</v>
      </c>
      <c r="G17" s="20">
        <v>13</v>
      </c>
      <c r="H17" s="20">
        <v>12</v>
      </c>
      <c r="I17" s="20">
        <v>6</v>
      </c>
      <c r="J17" s="26">
        <v>2</v>
      </c>
      <c r="K17" s="20">
        <v>0</v>
      </c>
      <c r="L17" s="20">
        <v>0</v>
      </c>
      <c r="M17" s="20">
        <v>0</v>
      </c>
      <c r="N17" s="20">
        <v>52</v>
      </c>
      <c r="O17" s="137">
        <v>0.7816022846836014</v>
      </c>
      <c r="P17" s="7"/>
    </row>
    <row r="18" spans="1:17" ht="30" customHeight="1">
      <c r="A18" s="136" t="s">
        <v>13</v>
      </c>
      <c r="B18" s="20">
        <v>0</v>
      </c>
      <c r="C18" s="20">
        <v>0</v>
      </c>
      <c r="D18" s="20">
        <v>1</v>
      </c>
      <c r="E18" s="20">
        <v>33</v>
      </c>
      <c r="F18" s="20">
        <v>13</v>
      </c>
      <c r="G18" s="20">
        <v>8</v>
      </c>
      <c r="H18" s="20">
        <v>20</v>
      </c>
      <c r="I18" s="20">
        <v>10</v>
      </c>
      <c r="J18" s="26">
        <v>0</v>
      </c>
      <c r="K18" s="20">
        <v>0</v>
      </c>
      <c r="L18" s="20">
        <v>0</v>
      </c>
      <c r="M18" s="20">
        <v>2</v>
      </c>
      <c r="N18" s="20">
        <v>87</v>
      </c>
      <c r="O18" s="137">
        <v>1.307680745528333</v>
      </c>
      <c r="Q18" s="5"/>
    </row>
    <row r="19" spans="1:17" ht="30" customHeight="1">
      <c r="A19" s="136" t="s">
        <v>14</v>
      </c>
      <c r="B19" s="20">
        <v>0</v>
      </c>
      <c r="C19" s="20">
        <v>6</v>
      </c>
      <c r="D19" s="20">
        <v>231</v>
      </c>
      <c r="E19" s="20">
        <v>67</v>
      </c>
      <c r="F19" s="20">
        <v>59</v>
      </c>
      <c r="G19" s="20">
        <v>34</v>
      </c>
      <c r="H19" s="20">
        <v>612</v>
      </c>
      <c r="I19" s="20">
        <v>720</v>
      </c>
      <c r="J19" s="26">
        <v>22</v>
      </c>
      <c r="K19" s="20">
        <v>11</v>
      </c>
      <c r="L19" s="20">
        <v>0</v>
      </c>
      <c r="M19" s="20">
        <v>1</v>
      </c>
      <c r="N19" s="20">
        <v>1763</v>
      </c>
      <c r="O19" s="137">
        <v>26.499323613407483</v>
      </c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4</v>
      </c>
      <c r="E20" s="20">
        <v>0</v>
      </c>
      <c r="F20" s="20">
        <v>1</v>
      </c>
      <c r="G20" s="20">
        <v>0</v>
      </c>
      <c r="H20" s="20">
        <v>2</v>
      </c>
      <c r="I20" s="20">
        <v>10</v>
      </c>
      <c r="J20" s="26">
        <v>0</v>
      </c>
      <c r="K20" s="20">
        <v>0</v>
      </c>
      <c r="L20" s="20">
        <v>1</v>
      </c>
      <c r="M20" s="20">
        <v>0</v>
      </c>
      <c r="N20" s="20">
        <v>18</v>
      </c>
      <c r="O20" s="137">
        <v>0.270554637005862</v>
      </c>
      <c r="P20" s="7"/>
      <c r="Q20" s="5"/>
    </row>
    <row r="21" spans="1:17" ht="30" customHeight="1">
      <c r="A21" s="138" t="s">
        <v>16</v>
      </c>
      <c r="B21" s="21">
        <v>31</v>
      </c>
      <c r="C21" s="21">
        <v>8</v>
      </c>
      <c r="D21" s="21">
        <v>14</v>
      </c>
      <c r="E21" s="21">
        <v>0</v>
      </c>
      <c r="F21" s="21">
        <v>41</v>
      </c>
      <c r="G21" s="21">
        <v>7</v>
      </c>
      <c r="H21" s="21">
        <v>1484</v>
      </c>
      <c r="I21" s="21">
        <v>54</v>
      </c>
      <c r="J21" s="27">
        <v>4</v>
      </c>
      <c r="K21" s="21">
        <v>7</v>
      </c>
      <c r="L21" s="21">
        <v>23</v>
      </c>
      <c r="M21" s="21">
        <v>7</v>
      </c>
      <c r="N21" s="21">
        <v>1680</v>
      </c>
      <c r="O21" s="139">
        <v>25.25176612054712</v>
      </c>
      <c r="Q21" s="5"/>
    </row>
    <row r="22" spans="1:17" ht="30" customHeight="1">
      <c r="A22" s="174" t="s">
        <v>57</v>
      </c>
      <c r="B22" s="57">
        <v>31</v>
      </c>
      <c r="C22" s="57">
        <v>42</v>
      </c>
      <c r="D22" s="57">
        <v>956</v>
      </c>
      <c r="E22" s="57">
        <v>496</v>
      </c>
      <c r="F22" s="57">
        <v>279</v>
      </c>
      <c r="G22" s="57">
        <v>403</v>
      </c>
      <c r="H22" s="57">
        <v>2745</v>
      </c>
      <c r="I22" s="57">
        <v>1391</v>
      </c>
      <c r="J22" s="57">
        <f>SUM(J9:J21)</f>
        <v>109</v>
      </c>
      <c r="K22" s="57">
        <f>SUM(K9:K21)</f>
        <v>140</v>
      </c>
      <c r="L22" s="57">
        <v>32</v>
      </c>
      <c r="M22" s="57">
        <v>29</v>
      </c>
      <c r="N22" s="57">
        <v>6653</v>
      </c>
      <c r="O22" s="140">
        <v>100</v>
      </c>
      <c r="Q22" s="5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90.421875" style="0" bestFit="1" customWidth="1"/>
    <col min="2" max="2" width="4.00390625" style="3" bestFit="1" customWidth="1"/>
    <col min="3" max="3" width="4.140625" style="3" bestFit="1" customWidth="1"/>
    <col min="4" max="4" width="5.7109375" style="3" bestFit="1" customWidth="1"/>
    <col min="5" max="5" width="5.7109375" style="3" customWidth="1"/>
    <col min="6" max="6" width="5.140625" style="3" bestFit="1" customWidth="1"/>
    <col min="7" max="7" width="4.8515625" style="3" bestFit="1" customWidth="1"/>
    <col min="8" max="8" width="6.28125" style="3" bestFit="1" customWidth="1"/>
    <col min="9" max="9" width="7.140625" style="3" customWidth="1"/>
    <col min="10" max="10" width="5.8515625" style="3" customWidth="1"/>
    <col min="11" max="11" width="5.140625" style="3" bestFit="1" customWidth="1"/>
    <col min="12" max="12" width="4.00390625" style="3" bestFit="1" customWidth="1"/>
    <col min="13" max="13" width="4.421875" style="3" bestFit="1" customWidth="1"/>
    <col min="14" max="14" width="6.8515625" style="3" bestFit="1" customWidth="1"/>
    <col min="15" max="15" width="8.7109375" style="4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6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" customFormat="1" ht="18">
      <c r="A5" s="213" t="s">
        <v>55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15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7" ht="30" customHeight="1">
      <c r="A9" s="134" t="s">
        <v>4</v>
      </c>
      <c r="B9" s="19">
        <v>0</v>
      </c>
      <c r="C9" s="19">
        <v>0</v>
      </c>
      <c r="D9" s="19">
        <v>8</v>
      </c>
      <c r="E9" s="19">
        <v>10</v>
      </c>
      <c r="F9" s="19">
        <v>14</v>
      </c>
      <c r="G9" s="19">
        <v>15</v>
      </c>
      <c r="H9" s="19">
        <v>17</v>
      </c>
      <c r="I9" s="19">
        <v>43</v>
      </c>
      <c r="J9" s="25">
        <v>18</v>
      </c>
      <c r="K9" s="19">
        <v>31</v>
      </c>
      <c r="L9" s="19">
        <v>1</v>
      </c>
      <c r="M9" s="19">
        <v>1</v>
      </c>
      <c r="N9" s="19">
        <v>158</v>
      </c>
      <c r="O9" s="135">
        <v>2.457231726283048</v>
      </c>
      <c r="P9" s="2"/>
      <c r="Q9" s="5"/>
    </row>
    <row r="10" spans="1:17" ht="30" customHeight="1">
      <c r="A10" s="136" t="s">
        <v>5</v>
      </c>
      <c r="B10" s="20">
        <v>0</v>
      </c>
      <c r="C10" s="20">
        <v>5</v>
      </c>
      <c r="D10" s="20">
        <v>13</v>
      </c>
      <c r="E10" s="20">
        <v>20</v>
      </c>
      <c r="F10" s="20">
        <v>29</v>
      </c>
      <c r="G10" s="20">
        <v>39</v>
      </c>
      <c r="H10" s="20">
        <v>43</v>
      </c>
      <c r="I10" s="20">
        <v>52</v>
      </c>
      <c r="J10" s="26">
        <v>10</v>
      </c>
      <c r="K10" s="20">
        <v>21</v>
      </c>
      <c r="L10" s="20">
        <v>11</v>
      </c>
      <c r="M10" s="20">
        <v>2</v>
      </c>
      <c r="N10" s="20">
        <v>245</v>
      </c>
      <c r="O10" s="137">
        <v>3.8102643856920686</v>
      </c>
      <c r="P10" s="2"/>
      <c r="Q10" s="5"/>
    </row>
    <row r="11" spans="1:17" ht="30" customHeight="1">
      <c r="A11" s="136" t="s">
        <v>6</v>
      </c>
      <c r="B11" s="20">
        <v>0</v>
      </c>
      <c r="C11" s="20">
        <v>0</v>
      </c>
      <c r="D11" s="20">
        <v>1</v>
      </c>
      <c r="E11" s="20">
        <v>0</v>
      </c>
      <c r="F11" s="20">
        <v>4</v>
      </c>
      <c r="G11" s="20">
        <v>26</v>
      </c>
      <c r="H11" s="20">
        <v>15</v>
      </c>
      <c r="I11" s="20">
        <v>20</v>
      </c>
      <c r="J11" s="26">
        <v>6</v>
      </c>
      <c r="K11" s="20">
        <v>7</v>
      </c>
      <c r="L11" s="20">
        <v>0</v>
      </c>
      <c r="M11" s="20">
        <v>0</v>
      </c>
      <c r="N11" s="20">
        <v>79</v>
      </c>
      <c r="O11" s="137">
        <v>1.228615863141524</v>
      </c>
      <c r="P11" s="2"/>
      <c r="Q11" s="2"/>
    </row>
    <row r="12" spans="1:17" ht="30" customHeight="1">
      <c r="A12" s="136" t="s">
        <v>7</v>
      </c>
      <c r="B12" s="20">
        <v>0</v>
      </c>
      <c r="C12" s="20">
        <v>11</v>
      </c>
      <c r="D12" s="20">
        <v>228</v>
      </c>
      <c r="E12" s="20">
        <v>107</v>
      </c>
      <c r="F12" s="20">
        <v>31</v>
      </c>
      <c r="G12" s="20">
        <v>51</v>
      </c>
      <c r="H12" s="20">
        <v>55</v>
      </c>
      <c r="I12" s="20">
        <v>68</v>
      </c>
      <c r="J12" s="26">
        <v>1</v>
      </c>
      <c r="K12" s="20">
        <v>105</v>
      </c>
      <c r="L12" s="20">
        <v>3</v>
      </c>
      <c r="M12" s="20">
        <v>3</v>
      </c>
      <c r="N12" s="20">
        <v>663</v>
      </c>
      <c r="O12" s="137">
        <v>10.31104199066874</v>
      </c>
      <c r="P12" s="6"/>
      <c r="Q12" s="5"/>
    </row>
    <row r="13" spans="1:17" ht="30" customHeight="1">
      <c r="A13" s="136" t="s">
        <v>8</v>
      </c>
      <c r="B13" s="20">
        <v>0</v>
      </c>
      <c r="C13" s="20">
        <v>0</v>
      </c>
      <c r="D13" s="20">
        <v>1</v>
      </c>
      <c r="E13" s="20">
        <v>2</v>
      </c>
      <c r="F13" s="20">
        <v>1</v>
      </c>
      <c r="G13" s="20">
        <v>2</v>
      </c>
      <c r="H13" s="20">
        <v>8</v>
      </c>
      <c r="I13" s="20">
        <v>1</v>
      </c>
      <c r="J13" s="26">
        <v>5</v>
      </c>
      <c r="K13" s="20">
        <v>0</v>
      </c>
      <c r="L13" s="20">
        <v>0</v>
      </c>
      <c r="M13" s="20">
        <v>0</v>
      </c>
      <c r="N13" s="20">
        <v>20</v>
      </c>
      <c r="O13" s="137">
        <v>0.3110419906687403</v>
      </c>
      <c r="P13" s="7"/>
      <c r="Q13" s="2"/>
    </row>
    <row r="14" spans="1:17" ht="30" customHeight="1">
      <c r="A14" s="136" t="s">
        <v>9</v>
      </c>
      <c r="B14" s="20">
        <v>0</v>
      </c>
      <c r="C14" s="20">
        <v>0</v>
      </c>
      <c r="D14" s="20">
        <v>2</v>
      </c>
      <c r="E14" s="20">
        <v>5</v>
      </c>
      <c r="F14" s="20">
        <v>4</v>
      </c>
      <c r="G14" s="20">
        <v>5</v>
      </c>
      <c r="H14" s="20">
        <v>4</v>
      </c>
      <c r="I14" s="20">
        <v>20</v>
      </c>
      <c r="J14" s="26">
        <v>1</v>
      </c>
      <c r="K14" s="20">
        <v>1</v>
      </c>
      <c r="L14" s="20">
        <v>0</v>
      </c>
      <c r="M14" s="20">
        <v>0</v>
      </c>
      <c r="N14" s="20">
        <v>42</v>
      </c>
      <c r="O14" s="137">
        <v>0.6531881804043546</v>
      </c>
      <c r="P14" s="7"/>
      <c r="Q14" s="2"/>
    </row>
    <row r="15" spans="1:17" ht="30" customHeight="1">
      <c r="A15" s="136" t="s">
        <v>10</v>
      </c>
      <c r="B15" s="20">
        <v>0</v>
      </c>
      <c r="C15" s="20">
        <v>12</v>
      </c>
      <c r="D15" s="20">
        <v>357</v>
      </c>
      <c r="E15" s="20">
        <v>325</v>
      </c>
      <c r="F15" s="20">
        <v>130</v>
      </c>
      <c r="G15" s="20">
        <v>173</v>
      </c>
      <c r="H15" s="20">
        <v>98</v>
      </c>
      <c r="I15" s="20">
        <v>332</v>
      </c>
      <c r="J15" s="26">
        <v>35</v>
      </c>
      <c r="K15" s="20">
        <v>32</v>
      </c>
      <c r="L15" s="20">
        <v>14</v>
      </c>
      <c r="M15" s="20">
        <v>5</v>
      </c>
      <c r="N15" s="20">
        <v>1513</v>
      </c>
      <c r="O15" s="137">
        <v>23.530326594090205</v>
      </c>
      <c r="P15" s="2"/>
      <c r="Q15" s="5"/>
    </row>
    <row r="16" spans="1:17" ht="30" customHeight="1">
      <c r="A16" s="136" t="s">
        <v>11</v>
      </c>
      <c r="B16" s="20">
        <v>0</v>
      </c>
      <c r="C16" s="20">
        <v>7</v>
      </c>
      <c r="D16" s="20">
        <v>43</v>
      </c>
      <c r="E16" s="20">
        <v>25</v>
      </c>
      <c r="F16" s="20">
        <v>17</v>
      </c>
      <c r="G16" s="20">
        <v>47</v>
      </c>
      <c r="H16" s="20">
        <v>33</v>
      </c>
      <c r="I16" s="20">
        <v>43</v>
      </c>
      <c r="J16" s="26">
        <v>6</v>
      </c>
      <c r="K16" s="20">
        <v>8</v>
      </c>
      <c r="L16" s="20">
        <v>1</v>
      </c>
      <c r="M16" s="20">
        <v>0</v>
      </c>
      <c r="N16" s="20">
        <v>230</v>
      </c>
      <c r="O16" s="137">
        <v>3.576982892690513</v>
      </c>
      <c r="P16" s="7"/>
      <c r="Q16" s="2"/>
    </row>
    <row r="17" spans="1:17" ht="30" customHeight="1">
      <c r="A17" s="136" t="s">
        <v>12</v>
      </c>
      <c r="B17" s="20">
        <v>0</v>
      </c>
      <c r="C17" s="20">
        <v>1</v>
      </c>
      <c r="D17" s="20">
        <v>9</v>
      </c>
      <c r="E17" s="20">
        <v>3</v>
      </c>
      <c r="F17" s="20">
        <v>2</v>
      </c>
      <c r="G17" s="20">
        <v>13</v>
      </c>
      <c r="H17" s="20">
        <v>9</v>
      </c>
      <c r="I17" s="20">
        <v>8</v>
      </c>
      <c r="J17" s="26">
        <v>2</v>
      </c>
      <c r="K17" s="20">
        <v>5</v>
      </c>
      <c r="L17" s="20">
        <v>0</v>
      </c>
      <c r="M17" s="20">
        <v>0</v>
      </c>
      <c r="N17" s="20">
        <v>52</v>
      </c>
      <c r="O17" s="137">
        <v>0.8087091757387248</v>
      </c>
      <c r="P17" s="7"/>
      <c r="Q17" s="2"/>
    </row>
    <row r="18" spans="1:17" ht="30" customHeight="1">
      <c r="A18" s="136" t="s">
        <v>13</v>
      </c>
      <c r="B18" s="20">
        <v>0</v>
      </c>
      <c r="C18" s="20">
        <v>2</v>
      </c>
      <c r="D18" s="20">
        <v>14</v>
      </c>
      <c r="E18" s="20">
        <v>11</v>
      </c>
      <c r="F18" s="20">
        <v>27</v>
      </c>
      <c r="G18" s="20">
        <v>4</v>
      </c>
      <c r="H18" s="20">
        <v>5</v>
      </c>
      <c r="I18" s="20">
        <v>0</v>
      </c>
      <c r="J18" s="26">
        <v>0</v>
      </c>
      <c r="K18" s="20">
        <v>2</v>
      </c>
      <c r="L18" s="20">
        <v>1</v>
      </c>
      <c r="M18" s="20">
        <v>2</v>
      </c>
      <c r="N18" s="20">
        <v>68</v>
      </c>
      <c r="O18" s="137">
        <v>1.0575427682737168</v>
      </c>
      <c r="P18" s="2"/>
      <c r="Q18" s="5"/>
    </row>
    <row r="19" spans="1:17" ht="30" customHeight="1">
      <c r="A19" s="136" t="s">
        <v>14</v>
      </c>
      <c r="B19" s="20">
        <v>0</v>
      </c>
      <c r="C19" s="20">
        <v>16</v>
      </c>
      <c r="D19" s="20">
        <v>171</v>
      </c>
      <c r="E19" s="20">
        <v>234</v>
      </c>
      <c r="F19" s="20">
        <v>24</v>
      </c>
      <c r="G19" s="20">
        <v>38</v>
      </c>
      <c r="H19" s="20">
        <v>67</v>
      </c>
      <c r="I19" s="20">
        <v>606</v>
      </c>
      <c r="J19" s="26">
        <v>19</v>
      </c>
      <c r="K19" s="20">
        <v>14</v>
      </c>
      <c r="L19" s="20">
        <v>0</v>
      </c>
      <c r="M19" s="20">
        <v>1</v>
      </c>
      <c r="N19" s="20">
        <v>1190</v>
      </c>
      <c r="O19" s="137">
        <v>18.506998444790046</v>
      </c>
      <c r="P19" s="2"/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0</v>
      </c>
      <c r="E20" s="20">
        <v>1</v>
      </c>
      <c r="F20" s="20">
        <v>2</v>
      </c>
      <c r="G20" s="20">
        <v>12</v>
      </c>
      <c r="H20" s="20">
        <v>2</v>
      </c>
      <c r="I20" s="20">
        <v>4</v>
      </c>
      <c r="J20" s="26">
        <v>1</v>
      </c>
      <c r="K20" s="20">
        <v>1</v>
      </c>
      <c r="L20" s="20">
        <v>0</v>
      </c>
      <c r="M20" s="20">
        <v>0</v>
      </c>
      <c r="N20" s="20">
        <v>23</v>
      </c>
      <c r="O20" s="137">
        <v>0.35769828926905134</v>
      </c>
      <c r="P20" s="7"/>
      <c r="Q20" s="5"/>
    </row>
    <row r="21" spans="1:17" ht="30" customHeight="1">
      <c r="A21" s="138" t="s">
        <v>16</v>
      </c>
      <c r="B21" s="21">
        <v>24</v>
      </c>
      <c r="C21" s="21">
        <v>26</v>
      </c>
      <c r="D21" s="21">
        <v>28</v>
      </c>
      <c r="E21" s="21">
        <v>0</v>
      </c>
      <c r="F21" s="21">
        <v>7</v>
      </c>
      <c r="G21" s="21">
        <v>40</v>
      </c>
      <c r="H21" s="21">
        <v>1921</v>
      </c>
      <c r="I21" s="21">
        <v>80</v>
      </c>
      <c r="J21" s="27">
        <v>7</v>
      </c>
      <c r="K21" s="21">
        <v>8</v>
      </c>
      <c r="L21" s="21">
        <v>6</v>
      </c>
      <c r="M21" s="21">
        <v>0</v>
      </c>
      <c r="N21" s="21">
        <v>2147</v>
      </c>
      <c r="O21" s="139">
        <v>33.39035769828927</v>
      </c>
      <c r="P21" s="2"/>
      <c r="Q21" s="5"/>
    </row>
    <row r="22" spans="1:17" ht="30" customHeight="1">
      <c r="A22" s="174" t="s">
        <v>57</v>
      </c>
      <c r="B22" s="104">
        <v>24</v>
      </c>
      <c r="C22" s="104">
        <v>80</v>
      </c>
      <c r="D22" s="104">
        <v>875</v>
      </c>
      <c r="E22" s="104">
        <v>743</v>
      </c>
      <c r="F22" s="104">
        <v>292</v>
      </c>
      <c r="G22" s="104">
        <v>465</v>
      </c>
      <c r="H22" s="104">
        <v>2277</v>
      </c>
      <c r="I22" s="104">
        <v>1277</v>
      </c>
      <c r="J22" s="104">
        <f>SUM(J9:J21)</f>
        <v>111</v>
      </c>
      <c r="K22" s="104">
        <f>SUM(K9:K21)</f>
        <v>235</v>
      </c>
      <c r="L22" s="104">
        <v>37</v>
      </c>
      <c r="M22" s="104">
        <v>14</v>
      </c>
      <c r="N22" s="104">
        <v>6430</v>
      </c>
      <c r="O22" s="141">
        <v>100</v>
      </c>
      <c r="P22" s="2"/>
      <c r="Q22" s="5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6.28125" style="2" customWidth="1"/>
    <col min="2" max="2" width="4.00390625" style="2" bestFit="1" customWidth="1"/>
    <col min="3" max="3" width="4.140625" style="2" bestFit="1" customWidth="1"/>
    <col min="4" max="4" width="6.28125" style="2" bestFit="1" customWidth="1"/>
    <col min="5" max="5" width="6.28125" style="2" customWidth="1"/>
    <col min="6" max="6" width="5.140625" style="2" bestFit="1" customWidth="1"/>
    <col min="7" max="7" width="4.7109375" style="2" bestFit="1" customWidth="1"/>
    <col min="8" max="8" width="6.140625" style="2" bestFit="1" customWidth="1"/>
    <col min="9" max="9" width="6.7109375" style="2" customWidth="1"/>
    <col min="10" max="10" width="5.57421875" style="2" customWidth="1"/>
    <col min="11" max="11" width="5.140625" style="2" bestFit="1" customWidth="1"/>
    <col min="12" max="12" width="4.00390625" style="2" bestFit="1" customWidth="1"/>
    <col min="13" max="13" width="4.421875" style="2" bestFit="1" customWidth="1"/>
    <col min="14" max="14" width="7.7109375" style="2" bestFit="1" customWidth="1"/>
    <col min="15" max="15" width="8.7109375" style="4" customWidth="1"/>
    <col min="16" max="16384" width="11.421875" style="2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6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13" t="s">
        <v>54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7" spans="1:15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15" ht="30" customHeight="1">
      <c r="A8" s="240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7" ht="30" customHeight="1">
      <c r="A9" s="134" t="s">
        <v>4</v>
      </c>
      <c r="B9" s="25">
        <v>0</v>
      </c>
      <c r="C9" s="25">
        <v>0</v>
      </c>
      <c r="D9" s="25">
        <v>2</v>
      </c>
      <c r="E9" s="25">
        <v>0</v>
      </c>
      <c r="F9" s="25">
        <v>9</v>
      </c>
      <c r="G9" s="25">
        <v>40</v>
      </c>
      <c r="H9" s="25">
        <v>36</v>
      </c>
      <c r="I9" s="25">
        <v>53</v>
      </c>
      <c r="J9" s="25">
        <v>13</v>
      </c>
      <c r="K9" s="25">
        <v>14</v>
      </c>
      <c r="L9" s="25">
        <v>0</v>
      </c>
      <c r="M9" s="25">
        <v>0</v>
      </c>
      <c r="N9" s="25">
        <v>167</v>
      </c>
      <c r="O9" s="142">
        <v>2.2054939249867935</v>
      </c>
      <c r="Q9" s="5"/>
    </row>
    <row r="10" spans="1:17" ht="30" customHeight="1">
      <c r="A10" s="136" t="s">
        <v>5</v>
      </c>
      <c r="B10" s="26">
        <v>0</v>
      </c>
      <c r="C10" s="26">
        <v>6</v>
      </c>
      <c r="D10" s="26">
        <v>8</v>
      </c>
      <c r="E10" s="26">
        <v>35</v>
      </c>
      <c r="F10" s="26">
        <v>17</v>
      </c>
      <c r="G10" s="26">
        <v>44</v>
      </c>
      <c r="H10" s="26">
        <v>51</v>
      </c>
      <c r="I10" s="26">
        <v>102</v>
      </c>
      <c r="J10" s="26">
        <v>17</v>
      </c>
      <c r="K10" s="26">
        <v>56</v>
      </c>
      <c r="L10" s="26">
        <v>3</v>
      </c>
      <c r="M10" s="26">
        <v>1</v>
      </c>
      <c r="N10" s="26">
        <v>340</v>
      </c>
      <c r="O10" s="143">
        <v>4.490227152667723</v>
      </c>
      <c r="Q10" s="5"/>
    </row>
    <row r="11" spans="1:15" ht="30" customHeight="1">
      <c r="A11" s="136" t="s">
        <v>6</v>
      </c>
      <c r="B11" s="26">
        <v>0</v>
      </c>
      <c r="C11" s="26">
        <v>1</v>
      </c>
      <c r="D11" s="26">
        <v>1</v>
      </c>
      <c r="E11" s="26">
        <v>0</v>
      </c>
      <c r="F11" s="26">
        <v>6</v>
      </c>
      <c r="G11" s="26">
        <v>31</v>
      </c>
      <c r="H11" s="26">
        <v>280</v>
      </c>
      <c r="I11" s="26">
        <v>18</v>
      </c>
      <c r="J11" s="26">
        <v>0</v>
      </c>
      <c r="K11" s="26">
        <v>11</v>
      </c>
      <c r="L11" s="26">
        <v>0</v>
      </c>
      <c r="M11" s="26">
        <v>0</v>
      </c>
      <c r="N11" s="26">
        <v>348</v>
      </c>
      <c r="O11" s="143">
        <v>4.595879556259905</v>
      </c>
    </row>
    <row r="12" spans="1:17" ht="30" customHeight="1">
      <c r="A12" s="136" t="s">
        <v>7</v>
      </c>
      <c r="B12" s="26">
        <v>0</v>
      </c>
      <c r="C12" s="26">
        <v>14</v>
      </c>
      <c r="D12" s="26">
        <v>294</v>
      </c>
      <c r="E12" s="26">
        <v>76</v>
      </c>
      <c r="F12" s="26">
        <v>36</v>
      </c>
      <c r="G12" s="26">
        <v>57</v>
      </c>
      <c r="H12" s="26">
        <v>132</v>
      </c>
      <c r="I12" s="26">
        <v>109</v>
      </c>
      <c r="J12" s="26">
        <v>12</v>
      </c>
      <c r="K12" s="26">
        <v>74</v>
      </c>
      <c r="L12" s="26">
        <v>0</v>
      </c>
      <c r="M12" s="26">
        <v>9</v>
      </c>
      <c r="N12" s="26">
        <v>813</v>
      </c>
      <c r="O12" s="143">
        <v>10.736925515055468</v>
      </c>
      <c r="P12" s="6"/>
      <c r="Q12" s="5"/>
    </row>
    <row r="13" spans="1:16" ht="30" customHeight="1">
      <c r="A13" s="136" t="s">
        <v>8</v>
      </c>
      <c r="B13" s="26">
        <v>0</v>
      </c>
      <c r="C13" s="26">
        <v>0</v>
      </c>
      <c r="D13" s="26">
        <v>0</v>
      </c>
      <c r="E13" s="26">
        <v>2</v>
      </c>
      <c r="F13" s="26">
        <v>0</v>
      </c>
      <c r="G13" s="26">
        <v>6</v>
      </c>
      <c r="H13" s="26">
        <v>5</v>
      </c>
      <c r="I13" s="26">
        <v>6</v>
      </c>
      <c r="J13" s="26">
        <v>0</v>
      </c>
      <c r="K13" s="26">
        <v>0</v>
      </c>
      <c r="L13" s="26">
        <v>0</v>
      </c>
      <c r="M13" s="26">
        <v>0</v>
      </c>
      <c r="N13" s="26">
        <v>19</v>
      </c>
      <c r="O13" s="143">
        <v>0.2509244585314316</v>
      </c>
      <c r="P13" s="7"/>
    </row>
    <row r="14" spans="1:16" ht="30" customHeight="1">
      <c r="A14" s="136" t="s">
        <v>9</v>
      </c>
      <c r="B14" s="26">
        <v>0</v>
      </c>
      <c r="C14" s="26">
        <v>0</v>
      </c>
      <c r="D14" s="26">
        <v>4</v>
      </c>
      <c r="E14" s="26">
        <v>2</v>
      </c>
      <c r="F14" s="26">
        <v>3</v>
      </c>
      <c r="G14" s="26">
        <v>4</v>
      </c>
      <c r="H14" s="26">
        <v>10</v>
      </c>
      <c r="I14" s="26">
        <v>22</v>
      </c>
      <c r="J14" s="26">
        <v>0</v>
      </c>
      <c r="K14" s="26">
        <v>1</v>
      </c>
      <c r="L14" s="26">
        <v>0</v>
      </c>
      <c r="M14" s="26">
        <v>0</v>
      </c>
      <c r="N14" s="26">
        <v>46</v>
      </c>
      <c r="O14" s="143">
        <v>0.6075013206550449</v>
      </c>
      <c r="P14" s="7"/>
    </row>
    <row r="15" spans="1:17" ht="30" customHeight="1">
      <c r="A15" s="136" t="s">
        <v>10</v>
      </c>
      <c r="B15" s="26">
        <v>0</v>
      </c>
      <c r="C15" s="26">
        <v>18</v>
      </c>
      <c r="D15" s="26">
        <v>478</v>
      </c>
      <c r="E15" s="26">
        <v>170</v>
      </c>
      <c r="F15" s="26">
        <v>79</v>
      </c>
      <c r="G15" s="26">
        <v>231</v>
      </c>
      <c r="H15" s="26">
        <v>289</v>
      </c>
      <c r="I15" s="26">
        <v>439</v>
      </c>
      <c r="J15" s="26">
        <v>20</v>
      </c>
      <c r="K15" s="26">
        <v>21</v>
      </c>
      <c r="L15" s="26">
        <v>0</v>
      </c>
      <c r="M15" s="26">
        <v>8</v>
      </c>
      <c r="N15" s="26">
        <v>1753</v>
      </c>
      <c r="O15" s="143">
        <v>23.15108293713682</v>
      </c>
      <c r="Q15" s="5"/>
    </row>
    <row r="16" spans="1:16" ht="30" customHeight="1">
      <c r="A16" s="136" t="s">
        <v>11</v>
      </c>
      <c r="B16" s="26">
        <v>0</v>
      </c>
      <c r="C16" s="26">
        <v>3</v>
      </c>
      <c r="D16" s="26">
        <v>79</v>
      </c>
      <c r="E16" s="26">
        <v>34</v>
      </c>
      <c r="F16" s="26">
        <v>8</v>
      </c>
      <c r="G16" s="26">
        <v>23</v>
      </c>
      <c r="H16" s="26">
        <v>57</v>
      </c>
      <c r="I16" s="26">
        <v>34</v>
      </c>
      <c r="J16" s="26">
        <v>1</v>
      </c>
      <c r="K16" s="26">
        <v>2</v>
      </c>
      <c r="L16" s="26">
        <v>1</v>
      </c>
      <c r="M16" s="26">
        <v>2</v>
      </c>
      <c r="N16" s="26">
        <v>244</v>
      </c>
      <c r="O16" s="143">
        <v>3.2223983095615423</v>
      </c>
      <c r="P16" s="7"/>
    </row>
    <row r="17" spans="1:16" ht="30" customHeight="1">
      <c r="A17" s="136" t="s">
        <v>12</v>
      </c>
      <c r="B17" s="26">
        <v>0</v>
      </c>
      <c r="C17" s="26">
        <v>3</v>
      </c>
      <c r="D17" s="26">
        <v>6</v>
      </c>
      <c r="E17" s="26">
        <v>1</v>
      </c>
      <c r="F17" s="26">
        <v>6</v>
      </c>
      <c r="G17" s="26">
        <v>10</v>
      </c>
      <c r="H17" s="26">
        <v>5</v>
      </c>
      <c r="I17" s="26">
        <v>2</v>
      </c>
      <c r="J17" s="26">
        <v>0</v>
      </c>
      <c r="K17" s="26">
        <v>1</v>
      </c>
      <c r="L17" s="26">
        <v>1</v>
      </c>
      <c r="M17" s="26">
        <v>0</v>
      </c>
      <c r="N17" s="26">
        <v>35</v>
      </c>
      <c r="O17" s="143">
        <v>0.46222926571579503</v>
      </c>
      <c r="P17" s="7"/>
    </row>
    <row r="18" spans="1:17" ht="30" customHeight="1">
      <c r="A18" s="136" t="s">
        <v>13</v>
      </c>
      <c r="B18" s="26">
        <v>0</v>
      </c>
      <c r="C18" s="26">
        <v>1</v>
      </c>
      <c r="D18" s="26">
        <v>3</v>
      </c>
      <c r="E18" s="26">
        <v>17</v>
      </c>
      <c r="F18" s="26">
        <v>23</v>
      </c>
      <c r="G18" s="26">
        <v>4</v>
      </c>
      <c r="H18" s="26">
        <v>1</v>
      </c>
      <c r="I18" s="26">
        <v>3</v>
      </c>
      <c r="J18" s="26">
        <v>0</v>
      </c>
      <c r="K18" s="26">
        <v>0</v>
      </c>
      <c r="L18" s="26">
        <v>0</v>
      </c>
      <c r="M18" s="26">
        <v>3</v>
      </c>
      <c r="N18" s="26">
        <v>55</v>
      </c>
      <c r="O18" s="143">
        <v>0.7263602746962494</v>
      </c>
      <c r="Q18" s="5"/>
    </row>
    <row r="19" spans="1:17" ht="30" customHeight="1">
      <c r="A19" s="136" t="s">
        <v>14</v>
      </c>
      <c r="B19" s="26">
        <v>0</v>
      </c>
      <c r="C19" s="26">
        <v>10</v>
      </c>
      <c r="D19" s="26">
        <v>126</v>
      </c>
      <c r="E19" s="26">
        <v>236</v>
      </c>
      <c r="F19" s="26">
        <v>32</v>
      </c>
      <c r="G19" s="26">
        <v>52</v>
      </c>
      <c r="H19" s="26">
        <v>579</v>
      </c>
      <c r="I19" s="26">
        <v>661</v>
      </c>
      <c r="J19" s="26">
        <v>11</v>
      </c>
      <c r="K19" s="26">
        <v>7</v>
      </c>
      <c r="L19" s="26">
        <v>0</v>
      </c>
      <c r="M19" s="26">
        <v>0</v>
      </c>
      <c r="N19" s="26">
        <v>1714</v>
      </c>
      <c r="O19" s="143">
        <v>22.636027469624935</v>
      </c>
      <c r="Q19" s="5"/>
    </row>
    <row r="20" spans="1:17" ht="30" customHeight="1">
      <c r="A20" s="136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1</v>
      </c>
      <c r="G20" s="26">
        <v>2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4</v>
      </c>
      <c r="O20" s="143">
        <v>0.05282620179609086</v>
      </c>
      <c r="P20" s="7"/>
      <c r="Q20" s="5"/>
    </row>
    <row r="21" spans="1:17" ht="30" customHeight="1">
      <c r="A21" s="138" t="s">
        <v>16</v>
      </c>
      <c r="B21" s="27">
        <v>39</v>
      </c>
      <c r="C21" s="27">
        <v>17</v>
      </c>
      <c r="D21" s="27">
        <v>85</v>
      </c>
      <c r="E21" s="27">
        <v>0</v>
      </c>
      <c r="F21" s="27">
        <v>18</v>
      </c>
      <c r="G21" s="27">
        <v>9</v>
      </c>
      <c r="H21" s="27">
        <v>1740</v>
      </c>
      <c r="I21" s="27">
        <v>91</v>
      </c>
      <c r="J21" s="27">
        <v>6</v>
      </c>
      <c r="K21" s="27">
        <v>16</v>
      </c>
      <c r="L21" s="27">
        <v>10</v>
      </c>
      <c r="M21" s="27">
        <v>3</v>
      </c>
      <c r="N21" s="27">
        <v>2034</v>
      </c>
      <c r="O21" s="144">
        <v>26.862123613312207</v>
      </c>
      <c r="Q21" s="5"/>
    </row>
    <row r="22" spans="1:17" ht="30" customHeight="1">
      <c r="A22" s="174" t="s">
        <v>57</v>
      </c>
      <c r="B22" s="104">
        <v>39</v>
      </c>
      <c r="C22" s="104">
        <v>73</v>
      </c>
      <c r="D22" s="104">
        <v>1086</v>
      </c>
      <c r="E22" s="104">
        <v>573</v>
      </c>
      <c r="F22" s="104">
        <v>238</v>
      </c>
      <c r="G22" s="104">
        <v>513</v>
      </c>
      <c r="H22" s="104">
        <v>3185</v>
      </c>
      <c r="I22" s="104">
        <v>1541</v>
      </c>
      <c r="J22" s="104">
        <f>SUM(J9:J21)</f>
        <v>80</v>
      </c>
      <c r="K22" s="104">
        <f>SUM(K9:K21)</f>
        <v>203</v>
      </c>
      <c r="L22" s="104">
        <v>15</v>
      </c>
      <c r="M22" s="104">
        <v>26</v>
      </c>
      <c r="N22" s="104">
        <v>7572</v>
      </c>
      <c r="O22" s="141">
        <v>100</v>
      </c>
      <c r="Q22" s="5"/>
    </row>
    <row r="23" ht="12.75">
      <c r="A23" s="145" t="s">
        <v>175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0" zoomScaleNormal="80" zoomScalePageLayoutView="0" workbookViewId="0" topLeftCell="A1">
      <selection activeCell="R27" sqref="R27"/>
    </sheetView>
  </sheetViews>
  <sheetFormatPr defaultColWidth="11.421875" defaultRowHeight="12.75"/>
  <cols>
    <col min="1" max="1" width="43.7109375" style="2" customWidth="1"/>
    <col min="2" max="2" width="6.421875" style="2" bestFit="1" customWidth="1"/>
    <col min="3" max="4" width="6.8515625" style="2" bestFit="1" customWidth="1"/>
    <col min="5" max="5" width="6.28125" style="2" bestFit="1" customWidth="1"/>
    <col min="6" max="6" width="6.421875" style="2" bestFit="1" customWidth="1"/>
    <col min="7" max="7" width="6.8515625" style="2" bestFit="1" customWidth="1"/>
    <col min="8" max="8" width="6.28125" style="2" bestFit="1" customWidth="1"/>
    <col min="9" max="9" width="6.421875" style="2" bestFit="1" customWidth="1"/>
    <col min="10" max="13" width="6.8515625" style="2" bestFit="1" customWidth="1"/>
    <col min="14" max="14" width="6.421875" style="2" bestFit="1" customWidth="1"/>
    <col min="15" max="16" width="6.8515625" style="2" bestFit="1" customWidth="1"/>
    <col min="17" max="17" width="6.421875" style="2" bestFit="1" customWidth="1"/>
    <col min="18" max="18" width="8.00390625" style="2" bestFit="1" customWidth="1"/>
    <col min="19" max="19" width="7.57421875" style="2" bestFit="1" customWidth="1"/>
    <col min="20" max="16384" width="11.421875" style="2" customWidth="1"/>
  </cols>
  <sheetData>
    <row r="1" spans="1:21" ht="12.75">
      <c r="A1" s="47" t="s">
        <v>52</v>
      </c>
      <c r="U1" s="47" t="s">
        <v>52</v>
      </c>
    </row>
    <row r="2" spans="1:21" ht="12.75">
      <c r="A2" s="47" t="s">
        <v>242</v>
      </c>
      <c r="U2" s="47" t="s">
        <v>242</v>
      </c>
    </row>
    <row r="3" spans="1:21" ht="12.75">
      <c r="A3" s="47" t="s">
        <v>243</v>
      </c>
      <c r="U3" s="47" t="s">
        <v>243</v>
      </c>
    </row>
    <row r="4" ht="12.75">
      <c r="A4" s="15"/>
    </row>
    <row r="5" spans="1:19" ht="18">
      <c r="A5" s="213" t="s">
        <v>174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ht="18">
      <c r="A6" s="213" t="s">
        <v>254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44" t="s">
        <v>167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2" t="s">
        <v>2</v>
      </c>
      <c r="S8" s="219" t="s">
        <v>3</v>
      </c>
    </row>
    <row r="9" spans="1:19" ht="15">
      <c r="A9" s="246"/>
      <c r="B9" s="49">
        <v>1987</v>
      </c>
      <c r="C9" s="49">
        <v>1988</v>
      </c>
      <c r="D9" s="49">
        <v>1989</v>
      </c>
      <c r="E9" s="49">
        <v>1990</v>
      </c>
      <c r="F9" s="49">
        <v>1991</v>
      </c>
      <c r="G9" s="49">
        <v>1992</v>
      </c>
      <c r="H9" s="49">
        <v>1993</v>
      </c>
      <c r="I9" s="49">
        <v>1994</v>
      </c>
      <c r="J9" s="49">
        <v>1995</v>
      </c>
      <c r="K9" s="49">
        <v>1996</v>
      </c>
      <c r="L9" s="49">
        <v>1997</v>
      </c>
      <c r="M9" s="49">
        <v>1998</v>
      </c>
      <c r="N9" s="49">
        <v>1999</v>
      </c>
      <c r="O9" s="49">
        <v>2000</v>
      </c>
      <c r="P9" s="49">
        <v>2001</v>
      </c>
      <c r="Q9" s="49">
        <v>2002</v>
      </c>
      <c r="R9" s="222"/>
      <c r="S9" s="220"/>
    </row>
    <row r="10" spans="1:19" ht="12.75">
      <c r="A10" s="61" t="s">
        <v>190</v>
      </c>
      <c r="B10" s="19">
        <f aca="true" t="shared" si="0" ref="B10:R10">SUM(B26:B34)</f>
        <v>411</v>
      </c>
      <c r="C10" s="19">
        <f t="shared" si="0"/>
        <v>444</v>
      </c>
      <c r="D10" s="19">
        <f t="shared" si="0"/>
        <v>299</v>
      </c>
      <c r="E10" s="19">
        <f t="shared" si="0"/>
        <v>342</v>
      </c>
      <c r="F10" s="19">
        <f t="shared" si="0"/>
        <v>264</v>
      </c>
      <c r="G10" s="19">
        <f t="shared" si="0"/>
        <v>215</v>
      </c>
      <c r="H10" s="19">
        <f t="shared" si="0"/>
        <v>288</v>
      </c>
      <c r="I10" s="19">
        <f t="shared" si="0"/>
        <v>357</v>
      </c>
      <c r="J10" s="19">
        <f t="shared" si="0"/>
        <v>299</v>
      </c>
      <c r="K10" s="19">
        <f t="shared" si="0"/>
        <v>442</v>
      </c>
      <c r="L10" s="19">
        <f t="shared" si="0"/>
        <v>357</v>
      </c>
      <c r="M10" s="19">
        <f t="shared" si="0"/>
        <v>349</v>
      </c>
      <c r="N10" s="19">
        <f t="shared" si="0"/>
        <v>413</v>
      </c>
      <c r="O10" s="19">
        <f t="shared" si="0"/>
        <v>246</v>
      </c>
      <c r="P10" s="19">
        <f t="shared" si="0"/>
        <v>229</v>
      </c>
      <c r="Q10" s="19">
        <f t="shared" si="0"/>
        <v>301</v>
      </c>
      <c r="R10" s="29">
        <f t="shared" si="0"/>
        <v>5256</v>
      </c>
      <c r="S10" s="51">
        <f>(R10/R$19)*100</f>
        <v>5.952502293344206</v>
      </c>
    </row>
    <row r="11" spans="1:19" ht="12.75">
      <c r="A11" s="62" t="s">
        <v>189</v>
      </c>
      <c r="B11" s="20">
        <f aca="true" t="shared" si="1" ref="B11:R11">SUM(B35:B42)</f>
        <v>630</v>
      </c>
      <c r="C11" s="20">
        <f t="shared" si="1"/>
        <v>484</v>
      </c>
      <c r="D11" s="20">
        <f t="shared" si="1"/>
        <v>293</v>
      </c>
      <c r="E11" s="20">
        <f t="shared" si="1"/>
        <v>167</v>
      </c>
      <c r="F11" s="20">
        <f t="shared" si="1"/>
        <v>253</v>
      </c>
      <c r="G11" s="20">
        <f t="shared" si="1"/>
        <v>167</v>
      </c>
      <c r="H11" s="20">
        <f t="shared" si="1"/>
        <v>141</v>
      </c>
      <c r="I11" s="20">
        <f t="shared" si="1"/>
        <v>263</v>
      </c>
      <c r="J11" s="20">
        <f t="shared" si="1"/>
        <v>186</v>
      </c>
      <c r="K11" s="20">
        <f t="shared" si="1"/>
        <v>254</v>
      </c>
      <c r="L11" s="20">
        <f t="shared" si="1"/>
        <v>328</v>
      </c>
      <c r="M11" s="20">
        <f t="shared" si="1"/>
        <v>280</v>
      </c>
      <c r="N11" s="20">
        <f t="shared" si="1"/>
        <v>420</v>
      </c>
      <c r="O11" s="20">
        <f t="shared" si="1"/>
        <v>313</v>
      </c>
      <c r="P11" s="20">
        <f t="shared" si="1"/>
        <v>214</v>
      </c>
      <c r="Q11" s="20">
        <f t="shared" si="1"/>
        <v>276</v>
      </c>
      <c r="R11" s="30">
        <f t="shared" si="1"/>
        <v>4669</v>
      </c>
      <c r="S11" s="53">
        <f>(R11/R$19)*100</f>
        <v>5.287715602668206</v>
      </c>
    </row>
    <row r="12" spans="1:19" ht="12.75">
      <c r="A12" s="62" t="s">
        <v>191</v>
      </c>
      <c r="B12" s="20">
        <f aca="true" t="shared" si="2" ref="B12:R12">SUM(B43:B48)</f>
        <v>101</v>
      </c>
      <c r="C12" s="20">
        <f t="shared" si="2"/>
        <v>157</v>
      </c>
      <c r="D12" s="20">
        <f t="shared" si="2"/>
        <v>139</v>
      </c>
      <c r="E12" s="20">
        <f t="shared" si="2"/>
        <v>83</v>
      </c>
      <c r="F12" s="20">
        <f t="shared" si="2"/>
        <v>136</v>
      </c>
      <c r="G12" s="20">
        <f t="shared" si="2"/>
        <v>68</v>
      </c>
      <c r="H12" s="20">
        <f t="shared" si="2"/>
        <v>83</v>
      </c>
      <c r="I12" s="20">
        <f t="shared" si="2"/>
        <v>108</v>
      </c>
      <c r="J12" s="20">
        <f t="shared" si="2"/>
        <v>115</v>
      </c>
      <c r="K12" s="20">
        <f t="shared" si="2"/>
        <v>117</v>
      </c>
      <c r="L12" s="20">
        <f t="shared" si="2"/>
        <v>139</v>
      </c>
      <c r="M12" s="20">
        <f t="shared" si="2"/>
        <v>121</v>
      </c>
      <c r="N12" s="20">
        <f t="shared" si="2"/>
        <v>164</v>
      </c>
      <c r="O12" s="20">
        <f t="shared" si="2"/>
        <v>138</v>
      </c>
      <c r="P12" s="20">
        <f t="shared" si="2"/>
        <v>90</v>
      </c>
      <c r="Q12" s="20">
        <f t="shared" si="2"/>
        <v>145</v>
      </c>
      <c r="R12" s="30">
        <f t="shared" si="2"/>
        <v>1904</v>
      </c>
      <c r="S12" s="53">
        <f aca="true" t="shared" si="3" ref="S12:S19">(R12/R$19)*100</f>
        <v>2.156309810983137</v>
      </c>
    </row>
    <row r="13" spans="1:19" ht="12.75">
      <c r="A13" s="62" t="s">
        <v>192</v>
      </c>
      <c r="B13" s="20">
        <f aca="true" t="shared" si="4" ref="B13:R13">SUM(B49:B50)</f>
        <v>442</v>
      </c>
      <c r="C13" s="20">
        <f t="shared" si="4"/>
        <v>587</v>
      </c>
      <c r="D13" s="20">
        <f t="shared" si="4"/>
        <v>441</v>
      </c>
      <c r="E13" s="20">
        <f t="shared" si="4"/>
        <v>367</v>
      </c>
      <c r="F13" s="20">
        <f t="shared" si="4"/>
        <v>315</v>
      </c>
      <c r="G13" s="20">
        <f t="shared" si="4"/>
        <v>466</v>
      </c>
      <c r="H13" s="20">
        <f t="shared" si="4"/>
        <v>697</v>
      </c>
      <c r="I13" s="20">
        <f t="shared" si="4"/>
        <v>369</v>
      </c>
      <c r="J13" s="20">
        <f t="shared" si="4"/>
        <v>311</v>
      </c>
      <c r="K13" s="20">
        <f t="shared" si="4"/>
        <v>310</v>
      </c>
      <c r="L13" s="20">
        <f t="shared" si="4"/>
        <v>253</v>
      </c>
      <c r="M13" s="20">
        <f t="shared" si="4"/>
        <v>377</v>
      </c>
      <c r="N13" s="20">
        <f t="shared" si="4"/>
        <v>266</v>
      </c>
      <c r="O13" s="20">
        <f t="shared" si="4"/>
        <v>395</v>
      </c>
      <c r="P13" s="20">
        <f t="shared" si="4"/>
        <v>362</v>
      </c>
      <c r="Q13" s="20">
        <f t="shared" si="4"/>
        <v>465</v>
      </c>
      <c r="R13" s="30">
        <f t="shared" si="4"/>
        <v>6423</v>
      </c>
      <c r="S13" s="53">
        <f t="shared" si="3"/>
        <v>7.274148065097</v>
      </c>
    </row>
    <row r="14" spans="1:19" ht="12.75">
      <c r="A14" s="62" t="s">
        <v>193</v>
      </c>
      <c r="B14" s="20">
        <f aca="true" t="shared" si="5" ref="B14:R14">SUM(B51:B53)</f>
        <v>1421</v>
      </c>
      <c r="C14" s="20">
        <f t="shared" si="5"/>
        <v>1559</v>
      </c>
      <c r="D14" s="20">
        <f t="shared" si="5"/>
        <v>2205</v>
      </c>
      <c r="E14" s="20">
        <f t="shared" si="5"/>
        <v>1493</v>
      </c>
      <c r="F14" s="20">
        <f t="shared" si="5"/>
        <v>1696</v>
      </c>
      <c r="G14" s="20">
        <f t="shared" si="5"/>
        <v>1624</v>
      </c>
      <c r="H14" s="20">
        <f t="shared" si="5"/>
        <v>1676</v>
      </c>
      <c r="I14" s="20">
        <f t="shared" si="5"/>
        <v>1716</v>
      </c>
      <c r="J14" s="20">
        <f t="shared" si="5"/>
        <v>1599</v>
      </c>
      <c r="K14" s="20">
        <f t="shared" si="5"/>
        <v>1527</v>
      </c>
      <c r="L14" s="20">
        <f t="shared" si="5"/>
        <v>1594</v>
      </c>
      <c r="M14" s="20">
        <f t="shared" si="5"/>
        <v>1513</v>
      </c>
      <c r="N14" s="20">
        <f t="shared" si="5"/>
        <v>1984</v>
      </c>
      <c r="O14" s="20">
        <f t="shared" si="5"/>
        <v>1324</v>
      </c>
      <c r="P14" s="20">
        <f t="shared" si="5"/>
        <v>1609</v>
      </c>
      <c r="Q14" s="20">
        <f t="shared" si="5"/>
        <v>1823</v>
      </c>
      <c r="R14" s="30">
        <f t="shared" si="5"/>
        <v>26363</v>
      </c>
      <c r="S14" s="53">
        <f t="shared" si="3"/>
        <v>29.856510266254432</v>
      </c>
    </row>
    <row r="15" spans="1:19" ht="12.75">
      <c r="A15" s="62" t="s">
        <v>194</v>
      </c>
      <c r="B15" s="20">
        <f aca="true" t="shared" si="6" ref="B15:R15">SUM(B54:B56)</f>
        <v>186</v>
      </c>
      <c r="C15" s="20">
        <f t="shared" si="6"/>
        <v>151</v>
      </c>
      <c r="D15" s="20">
        <f t="shared" si="6"/>
        <v>85</v>
      </c>
      <c r="E15" s="20">
        <f t="shared" si="6"/>
        <v>78</v>
      </c>
      <c r="F15" s="20">
        <f t="shared" si="6"/>
        <v>132</v>
      </c>
      <c r="G15" s="20">
        <f t="shared" si="6"/>
        <v>134</v>
      </c>
      <c r="H15" s="20">
        <f t="shared" si="6"/>
        <v>102</v>
      </c>
      <c r="I15" s="20">
        <f t="shared" si="6"/>
        <v>156</v>
      </c>
      <c r="J15" s="20">
        <f t="shared" si="6"/>
        <v>130</v>
      </c>
      <c r="K15" s="20">
        <f t="shared" si="6"/>
        <v>106</v>
      </c>
      <c r="L15" s="20">
        <f t="shared" si="6"/>
        <v>121</v>
      </c>
      <c r="M15" s="20">
        <f t="shared" si="6"/>
        <v>121</v>
      </c>
      <c r="N15" s="20">
        <f t="shared" si="6"/>
        <v>215</v>
      </c>
      <c r="O15" s="20">
        <f t="shared" si="6"/>
        <v>145</v>
      </c>
      <c r="P15" s="20">
        <f t="shared" si="6"/>
        <v>128</v>
      </c>
      <c r="Q15" s="20">
        <f t="shared" si="6"/>
        <v>170</v>
      </c>
      <c r="R15" s="30">
        <f t="shared" si="6"/>
        <v>2160</v>
      </c>
      <c r="S15" s="53">
        <f t="shared" si="3"/>
        <v>2.4462338191825506</v>
      </c>
    </row>
    <row r="16" spans="1:19" ht="12.75">
      <c r="A16" s="62" t="s">
        <v>195</v>
      </c>
      <c r="B16" s="20">
        <f aca="true" t="shared" si="7" ref="B16:R16">SUM(B57:B60)</f>
        <v>1121</v>
      </c>
      <c r="C16" s="20">
        <f t="shared" si="7"/>
        <v>900</v>
      </c>
      <c r="D16" s="20">
        <f t="shared" si="7"/>
        <v>977</v>
      </c>
      <c r="E16" s="20">
        <f t="shared" si="7"/>
        <v>1087</v>
      </c>
      <c r="F16" s="20">
        <f t="shared" si="7"/>
        <v>1810</v>
      </c>
      <c r="G16" s="20">
        <f t="shared" si="7"/>
        <v>1642</v>
      </c>
      <c r="H16" s="20">
        <f t="shared" si="7"/>
        <v>2522</v>
      </c>
      <c r="I16" s="20">
        <f t="shared" si="7"/>
        <v>2645</v>
      </c>
      <c r="J16" s="20">
        <f t="shared" si="7"/>
        <v>2184</v>
      </c>
      <c r="K16" s="20">
        <f t="shared" si="7"/>
        <v>2522</v>
      </c>
      <c r="L16" s="20">
        <f t="shared" si="7"/>
        <v>2419</v>
      </c>
      <c r="M16" s="20">
        <f t="shared" si="7"/>
        <v>2202</v>
      </c>
      <c r="N16" s="20">
        <f t="shared" si="7"/>
        <v>2626</v>
      </c>
      <c r="O16" s="20">
        <f t="shared" si="7"/>
        <v>1693</v>
      </c>
      <c r="P16" s="20">
        <f t="shared" si="7"/>
        <v>2062</v>
      </c>
      <c r="Q16" s="20">
        <f t="shared" si="7"/>
        <v>2155</v>
      </c>
      <c r="R16" s="30">
        <f t="shared" si="7"/>
        <v>30567</v>
      </c>
      <c r="S16" s="53">
        <f t="shared" si="3"/>
        <v>34.61760608840417</v>
      </c>
    </row>
    <row r="17" spans="1:19" ht="12.75">
      <c r="A17" s="62" t="s">
        <v>196</v>
      </c>
      <c r="B17" s="20">
        <f aca="true" t="shared" si="8" ref="B17:R17">SUM(B61:B63)</f>
        <v>78</v>
      </c>
      <c r="C17" s="20">
        <f t="shared" si="8"/>
        <v>70</v>
      </c>
      <c r="D17" s="20">
        <f t="shared" si="8"/>
        <v>80</v>
      </c>
      <c r="E17" s="20">
        <f t="shared" si="8"/>
        <v>42</v>
      </c>
      <c r="F17" s="20">
        <f t="shared" si="8"/>
        <v>79</v>
      </c>
      <c r="G17" s="20">
        <f t="shared" si="8"/>
        <v>61</v>
      </c>
      <c r="H17" s="20">
        <f t="shared" si="8"/>
        <v>84</v>
      </c>
      <c r="I17" s="20">
        <f t="shared" si="8"/>
        <v>118</v>
      </c>
      <c r="J17" s="20">
        <f t="shared" si="8"/>
        <v>88</v>
      </c>
      <c r="K17" s="20">
        <f t="shared" si="8"/>
        <v>119</v>
      </c>
      <c r="L17" s="20">
        <f t="shared" si="8"/>
        <v>103</v>
      </c>
      <c r="M17" s="20">
        <f t="shared" si="8"/>
        <v>97</v>
      </c>
      <c r="N17" s="20">
        <f t="shared" si="8"/>
        <v>166</v>
      </c>
      <c r="O17" s="20">
        <f t="shared" si="8"/>
        <v>115</v>
      </c>
      <c r="P17" s="20">
        <f t="shared" si="8"/>
        <v>103</v>
      </c>
      <c r="Q17" s="20">
        <f t="shared" si="8"/>
        <v>167</v>
      </c>
      <c r="R17" s="30">
        <f t="shared" si="8"/>
        <v>1570</v>
      </c>
      <c r="S17" s="53">
        <f t="shared" si="3"/>
        <v>1.7780495815354649</v>
      </c>
    </row>
    <row r="18" spans="1:19" ht="12.75">
      <c r="A18" s="63" t="s">
        <v>197</v>
      </c>
      <c r="B18" s="21">
        <f aca="true" t="shared" si="9" ref="B18:R18">SUM(B64)</f>
        <v>805</v>
      </c>
      <c r="C18" s="21">
        <f t="shared" si="9"/>
        <v>850</v>
      </c>
      <c r="D18" s="21">
        <f t="shared" si="9"/>
        <v>726</v>
      </c>
      <c r="E18" s="21">
        <f t="shared" si="9"/>
        <v>457</v>
      </c>
      <c r="F18" s="21">
        <f t="shared" si="9"/>
        <v>509</v>
      </c>
      <c r="G18" s="21">
        <f t="shared" si="9"/>
        <v>411</v>
      </c>
      <c r="H18" s="21">
        <f t="shared" si="9"/>
        <v>525</v>
      </c>
      <c r="I18" s="21">
        <f t="shared" si="9"/>
        <v>482</v>
      </c>
      <c r="J18" s="21">
        <f t="shared" si="9"/>
        <v>444</v>
      </c>
      <c r="K18" s="21">
        <f t="shared" si="9"/>
        <v>489</v>
      </c>
      <c r="L18" s="21">
        <f t="shared" si="9"/>
        <v>179</v>
      </c>
      <c r="M18" s="21">
        <f t="shared" si="9"/>
        <v>272</v>
      </c>
      <c r="N18" s="21">
        <f t="shared" si="9"/>
        <v>577</v>
      </c>
      <c r="O18" s="21">
        <f t="shared" si="9"/>
        <v>883</v>
      </c>
      <c r="P18" s="21">
        <f t="shared" si="9"/>
        <v>579</v>
      </c>
      <c r="Q18" s="21">
        <f t="shared" si="9"/>
        <v>1199</v>
      </c>
      <c r="R18" s="118">
        <f t="shared" si="9"/>
        <v>9387</v>
      </c>
      <c r="S18" s="55">
        <f t="shared" si="3"/>
        <v>10.630924472530833</v>
      </c>
    </row>
    <row r="19" spans="1:19" ht="15">
      <c r="A19" s="103" t="s">
        <v>62</v>
      </c>
      <c r="B19" s="104">
        <f aca="true" t="shared" si="10" ref="B19:R19">SUM(B10:B18)</f>
        <v>5195</v>
      </c>
      <c r="C19" s="104">
        <f t="shared" si="10"/>
        <v>5202</v>
      </c>
      <c r="D19" s="104">
        <f t="shared" si="10"/>
        <v>5245</v>
      </c>
      <c r="E19" s="104">
        <f t="shared" si="10"/>
        <v>4116</v>
      </c>
      <c r="F19" s="104">
        <f t="shared" si="10"/>
        <v>5194</v>
      </c>
      <c r="G19" s="104">
        <f t="shared" si="10"/>
        <v>4788</v>
      </c>
      <c r="H19" s="104">
        <f t="shared" si="10"/>
        <v>6118</v>
      </c>
      <c r="I19" s="104">
        <f t="shared" si="10"/>
        <v>6214</v>
      </c>
      <c r="J19" s="104">
        <f t="shared" si="10"/>
        <v>5356</v>
      </c>
      <c r="K19" s="104">
        <f t="shared" si="10"/>
        <v>5886</v>
      </c>
      <c r="L19" s="104">
        <f t="shared" si="10"/>
        <v>5493</v>
      </c>
      <c r="M19" s="104">
        <f t="shared" si="10"/>
        <v>5332</v>
      </c>
      <c r="N19" s="104">
        <f t="shared" si="10"/>
        <v>6831</v>
      </c>
      <c r="O19" s="104">
        <f t="shared" si="10"/>
        <v>5252</v>
      </c>
      <c r="P19" s="104">
        <f t="shared" si="10"/>
        <v>5376</v>
      </c>
      <c r="Q19" s="104">
        <f t="shared" si="10"/>
        <v>6701</v>
      </c>
      <c r="R19" s="104">
        <f t="shared" si="10"/>
        <v>88299</v>
      </c>
      <c r="S19" s="119">
        <f t="shared" si="3"/>
        <v>100</v>
      </c>
    </row>
    <row r="20" spans="2:7" ht="12.75">
      <c r="B20" s="18"/>
      <c r="C20" s="18"/>
      <c r="D20" s="18"/>
      <c r="E20" s="18"/>
      <c r="F20" s="18"/>
      <c r="G20" s="18"/>
    </row>
    <row r="21" spans="2:7" ht="12.75">
      <c r="B21" s="18"/>
      <c r="C21" s="18"/>
      <c r="D21" s="18"/>
      <c r="E21" s="18"/>
      <c r="F21" s="18"/>
      <c r="G21" s="18"/>
    </row>
    <row r="22" spans="2:7" ht="12.75">
      <c r="B22" s="18"/>
      <c r="C22" s="18"/>
      <c r="D22" s="18"/>
      <c r="E22" s="18"/>
      <c r="F22" s="18"/>
      <c r="G22" s="18"/>
    </row>
    <row r="24" spans="1:19" ht="15">
      <c r="A24" s="244" t="s">
        <v>188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2" t="s">
        <v>2</v>
      </c>
      <c r="S24" s="219" t="s">
        <v>3</v>
      </c>
    </row>
    <row r="25" spans="1:19" ht="15">
      <c r="A25" s="245"/>
      <c r="B25" s="49">
        <v>1987</v>
      </c>
      <c r="C25" s="49">
        <v>1988</v>
      </c>
      <c r="D25" s="49">
        <v>1989</v>
      </c>
      <c r="E25" s="49">
        <v>1990</v>
      </c>
      <c r="F25" s="49">
        <v>1991</v>
      </c>
      <c r="G25" s="49">
        <v>1992</v>
      </c>
      <c r="H25" s="49">
        <v>1993</v>
      </c>
      <c r="I25" s="49">
        <v>1994</v>
      </c>
      <c r="J25" s="49">
        <v>1995</v>
      </c>
      <c r="K25" s="49">
        <v>1996</v>
      </c>
      <c r="L25" s="49">
        <v>1997</v>
      </c>
      <c r="M25" s="49">
        <v>1998</v>
      </c>
      <c r="N25" s="49">
        <v>1999</v>
      </c>
      <c r="O25" s="49">
        <v>2000</v>
      </c>
      <c r="P25" s="49">
        <v>2001</v>
      </c>
      <c r="Q25" s="49">
        <v>2002</v>
      </c>
      <c r="R25" s="222"/>
      <c r="S25" s="220"/>
    </row>
    <row r="26" spans="1:19" ht="12.75">
      <c r="A26" s="120" t="s">
        <v>198</v>
      </c>
      <c r="B26" s="31">
        <v>28</v>
      </c>
      <c r="C26" s="31">
        <v>85</v>
      </c>
      <c r="D26" s="31">
        <v>15</v>
      </c>
      <c r="E26" s="31">
        <v>24</v>
      </c>
      <c r="F26" s="31">
        <v>50</v>
      </c>
      <c r="G26" s="31">
        <v>17</v>
      </c>
      <c r="H26" s="31">
        <v>17</v>
      </c>
      <c r="I26" s="31">
        <v>58</v>
      </c>
      <c r="J26" s="31">
        <v>46</v>
      </c>
      <c r="K26" s="32">
        <v>36</v>
      </c>
      <c r="L26" s="32">
        <v>15</v>
      </c>
      <c r="M26" s="32">
        <v>28</v>
      </c>
      <c r="N26" s="32">
        <v>27</v>
      </c>
      <c r="O26" s="31">
        <v>24</v>
      </c>
      <c r="P26" s="31">
        <v>15</v>
      </c>
      <c r="Q26" s="31">
        <v>34</v>
      </c>
      <c r="R26" s="31">
        <f aca="true" t="shared" si="11" ref="R26:R64">SUM(B26:Q26)</f>
        <v>519</v>
      </c>
      <c r="S26" s="121">
        <f aca="true" t="shared" si="12" ref="S26:S65">(R26/R$65)*100</f>
        <v>0.5877756259980293</v>
      </c>
    </row>
    <row r="27" spans="1:19" ht="12.75">
      <c r="A27" s="122" t="s">
        <v>199</v>
      </c>
      <c r="B27" s="33">
        <v>186</v>
      </c>
      <c r="C27" s="33">
        <v>117</v>
      </c>
      <c r="D27" s="33">
        <v>75</v>
      </c>
      <c r="E27" s="33">
        <v>103</v>
      </c>
      <c r="F27" s="33">
        <v>75</v>
      </c>
      <c r="G27" s="33">
        <v>64</v>
      </c>
      <c r="H27" s="33">
        <v>127</v>
      </c>
      <c r="I27" s="33">
        <v>160</v>
      </c>
      <c r="J27" s="33">
        <v>115</v>
      </c>
      <c r="K27" s="33">
        <v>206</v>
      </c>
      <c r="L27" s="33">
        <v>170</v>
      </c>
      <c r="M27" s="33">
        <v>196</v>
      </c>
      <c r="N27" s="33">
        <v>198</v>
      </c>
      <c r="O27" s="33">
        <v>91</v>
      </c>
      <c r="P27" s="33">
        <v>105</v>
      </c>
      <c r="Q27" s="33">
        <v>133</v>
      </c>
      <c r="R27" s="33">
        <f t="shared" si="11"/>
        <v>2121</v>
      </c>
      <c r="S27" s="123">
        <f t="shared" si="12"/>
        <v>2.4020657085584207</v>
      </c>
    </row>
    <row r="28" spans="1:19" ht="12.75">
      <c r="A28" s="122" t="s">
        <v>200</v>
      </c>
      <c r="B28" s="33">
        <v>21</v>
      </c>
      <c r="C28" s="33">
        <v>25</v>
      </c>
      <c r="D28" s="33">
        <v>21</v>
      </c>
      <c r="E28" s="33">
        <v>38</v>
      </c>
      <c r="F28" s="33">
        <v>19</v>
      </c>
      <c r="G28" s="33">
        <v>19</v>
      </c>
      <c r="H28" s="33">
        <v>19</v>
      </c>
      <c r="I28" s="33">
        <v>32</v>
      </c>
      <c r="J28" s="33">
        <v>35</v>
      </c>
      <c r="K28" s="33">
        <v>28</v>
      </c>
      <c r="L28" s="33">
        <v>24</v>
      </c>
      <c r="M28" s="33">
        <v>12</v>
      </c>
      <c r="N28" s="33">
        <v>9</v>
      </c>
      <c r="O28" s="33">
        <v>7</v>
      </c>
      <c r="P28" s="33">
        <v>7</v>
      </c>
      <c r="Q28" s="33">
        <v>3</v>
      </c>
      <c r="R28" s="33">
        <f t="shared" si="11"/>
        <v>319</v>
      </c>
      <c r="S28" s="123">
        <f t="shared" si="12"/>
        <v>0.3612724945922377</v>
      </c>
    </row>
    <row r="29" spans="1:19" ht="12.75">
      <c r="A29" s="122" t="s">
        <v>201</v>
      </c>
      <c r="B29" s="33">
        <v>27</v>
      </c>
      <c r="C29" s="33">
        <v>92</v>
      </c>
      <c r="D29" s="33">
        <v>71</v>
      </c>
      <c r="E29" s="33">
        <v>73</v>
      </c>
      <c r="F29" s="33">
        <v>35</v>
      </c>
      <c r="G29" s="33">
        <v>61</v>
      </c>
      <c r="H29" s="33">
        <v>26</v>
      </c>
      <c r="I29" s="33">
        <v>51</v>
      </c>
      <c r="J29" s="33">
        <v>22</v>
      </c>
      <c r="K29" s="33">
        <v>32</v>
      </c>
      <c r="L29" s="33">
        <v>14</v>
      </c>
      <c r="M29" s="33">
        <v>21</v>
      </c>
      <c r="N29" s="33">
        <v>19</v>
      </c>
      <c r="O29" s="33">
        <v>43</v>
      </c>
      <c r="P29" s="33">
        <v>16</v>
      </c>
      <c r="Q29" s="33">
        <v>9</v>
      </c>
      <c r="R29" s="33">
        <f t="shared" si="11"/>
        <v>612</v>
      </c>
      <c r="S29" s="123">
        <f t="shared" si="12"/>
        <v>0.6930995821017225</v>
      </c>
    </row>
    <row r="30" spans="1:19" ht="12.75">
      <c r="A30" s="122" t="s">
        <v>202</v>
      </c>
      <c r="B30" s="33">
        <v>30</v>
      </c>
      <c r="C30" s="33">
        <v>40</v>
      </c>
      <c r="D30" s="33">
        <v>23</v>
      </c>
      <c r="E30" s="33">
        <v>27</v>
      </c>
      <c r="F30" s="33">
        <v>15</v>
      </c>
      <c r="G30" s="33">
        <v>13</v>
      </c>
      <c r="H30" s="33">
        <v>20</v>
      </c>
      <c r="I30" s="33">
        <v>16</v>
      </c>
      <c r="J30" s="33">
        <v>18</v>
      </c>
      <c r="K30" s="33">
        <v>17</v>
      </c>
      <c r="L30" s="33">
        <v>22</v>
      </c>
      <c r="M30" s="33">
        <v>15</v>
      </c>
      <c r="N30" s="33">
        <v>10</v>
      </c>
      <c r="O30" s="33">
        <v>14</v>
      </c>
      <c r="P30" s="33">
        <v>19</v>
      </c>
      <c r="Q30" s="33">
        <v>7</v>
      </c>
      <c r="R30" s="33">
        <f t="shared" si="11"/>
        <v>306</v>
      </c>
      <c r="S30" s="123">
        <f t="shared" si="12"/>
        <v>0.34654979105086126</v>
      </c>
    </row>
    <row r="31" spans="1:19" ht="12.75">
      <c r="A31" s="122" t="s">
        <v>203</v>
      </c>
      <c r="B31" s="33">
        <v>27</v>
      </c>
      <c r="C31" s="33">
        <v>26</v>
      </c>
      <c r="D31" s="33">
        <v>26</v>
      </c>
      <c r="E31" s="33">
        <v>22</v>
      </c>
      <c r="F31" s="33">
        <v>7</v>
      </c>
      <c r="G31" s="33">
        <v>5</v>
      </c>
      <c r="H31" s="33">
        <v>11</v>
      </c>
      <c r="I31" s="33">
        <v>12</v>
      </c>
      <c r="J31" s="33">
        <v>5</v>
      </c>
      <c r="K31" s="33">
        <v>17</v>
      </c>
      <c r="L31" s="33">
        <v>30</v>
      </c>
      <c r="M31" s="33">
        <v>23</v>
      </c>
      <c r="N31" s="33">
        <v>51</v>
      </c>
      <c r="O31" s="33">
        <v>32</v>
      </c>
      <c r="P31" s="33">
        <v>18</v>
      </c>
      <c r="Q31" s="33">
        <v>27</v>
      </c>
      <c r="R31" s="33">
        <f t="shared" si="11"/>
        <v>339</v>
      </c>
      <c r="S31" s="123">
        <f t="shared" si="12"/>
        <v>0.3839228077328169</v>
      </c>
    </row>
    <row r="32" spans="1:19" ht="12.75">
      <c r="A32" s="122" t="s">
        <v>204</v>
      </c>
      <c r="B32" s="33">
        <v>28</v>
      </c>
      <c r="C32" s="33">
        <v>27</v>
      </c>
      <c r="D32" s="33">
        <v>20</v>
      </c>
      <c r="E32" s="33">
        <v>20</v>
      </c>
      <c r="F32" s="33">
        <v>14</v>
      </c>
      <c r="G32" s="33">
        <v>8</v>
      </c>
      <c r="H32" s="33">
        <v>24</v>
      </c>
      <c r="I32" s="33">
        <v>8</v>
      </c>
      <c r="J32" s="33">
        <v>14</v>
      </c>
      <c r="K32" s="33">
        <v>8</v>
      </c>
      <c r="L32" s="33">
        <v>11</v>
      </c>
      <c r="M32" s="33">
        <v>5</v>
      </c>
      <c r="N32" s="33">
        <v>26</v>
      </c>
      <c r="O32" s="33">
        <v>7</v>
      </c>
      <c r="P32" s="33">
        <v>10</v>
      </c>
      <c r="Q32" s="33">
        <v>19</v>
      </c>
      <c r="R32" s="33">
        <f t="shared" si="11"/>
        <v>249</v>
      </c>
      <c r="S32" s="123">
        <f t="shared" si="12"/>
        <v>0.28199639860021064</v>
      </c>
    </row>
    <row r="33" spans="1:19" ht="12.75">
      <c r="A33" s="122" t="s">
        <v>205</v>
      </c>
      <c r="B33" s="33">
        <v>25</v>
      </c>
      <c r="C33" s="33">
        <v>19</v>
      </c>
      <c r="D33" s="33">
        <v>31</v>
      </c>
      <c r="E33" s="33">
        <v>13</v>
      </c>
      <c r="F33" s="33">
        <v>12</v>
      </c>
      <c r="G33" s="33">
        <v>13</v>
      </c>
      <c r="H33" s="33">
        <v>14</v>
      </c>
      <c r="I33" s="33">
        <v>6</v>
      </c>
      <c r="J33" s="33">
        <v>18</v>
      </c>
      <c r="K33" s="33">
        <v>51</v>
      </c>
      <c r="L33" s="33">
        <v>23</v>
      </c>
      <c r="M33" s="33">
        <v>17</v>
      </c>
      <c r="N33" s="33">
        <v>37</v>
      </c>
      <c r="O33" s="33">
        <v>13</v>
      </c>
      <c r="P33" s="33">
        <v>26</v>
      </c>
      <c r="Q33" s="33">
        <v>35</v>
      </c>
      <c r="R33" s="33">
        <f t="shared" si="11"/>
        <v>353</v>
      </c>
      <c r="S33" s="123">
        <f t="shared" si="12"/>
        <v>0.3997780269312223</v>
      </c>
    </row>
    <row r="34" spans="1:19" ht="12.75">
      <c r="A34" s="124" t="s">
        <v>206</v>
      </c>
      <c r="B34" s="34">
        <v>39</v>
      </c>
      <c r="C34" s="34">
        <v>13</v>
      </c>
      <c r="D34" s="34">
        <v>17</v>
      </c>
      <c r="E34" s="34">
        <v>22</v>
      </c>
      <c r="F34" s="34">
        <v>37</v>
      </c>
      <c r="G34" s="34">
        <v>15</v>
      </c>
      <c r="H34" s="34">
        <v>30</v>
      </c>
      <c r="I34" s="34">
        <v>14</v>
      </c>
      <c r="J34" s="34">
        <v>26</v>
      </c>
      <c r="K34" s="34">
        <v>47</v>
      </c>
      <c r="L34" s="34">
        <v>48</v>
      </c>
      <c r="M34" s="34">
        <v>32</v>
      </c>
      <c r="N34" s="34">
        <v>36</v>
      </c>
      <c r="O34" s="34">
        <v>15</v>
      </c>
      <c r="P34" s="34">
        <v>13</v>
      </c>
      <c r="Q34" s="34">
        <v>34</v>
      </c>
      <c r="R34" s="34">
        <f t="shared" si="11"/>
        <v>438</v>
      </c>
      <c r="S34" s="125">
        <f t="shared" si="12"/>
        <v>0.49604185777868376</v>
      </c>
    </row>
    <row r="35" spans="1:19" ht="12.75">
      <c r="A35" s="120" t="s">
        <v>207</v>
      </c>
      <c r="B35" s="35">
        <v>45</v>
      </c>
      <c r="C35" s="35">
        <v>47</v>
      </c>
      <c r="D35" s="35">
        <v>31</v>
      </c>
      <c r="E35" s="35">
        <v>6</v>
      </c>
      <c r="F35" s="35">
        <v>28</v>
      </c>
      <c r="G35" s="35">
        <v>8</v>
      </c>
      <c r="H35" s="35">
        <v>11</v>
      </c>
      <c r="I35" s="35">
        <v>22</v>
      </c>
      <c r="J35" s="35">
        <v>22</v>
      </c>
      <c r="K35" s="35">
        <v>37</v>
      </c>
      <c r="L35" s="35">
        <v>54</v>
      </c>
      <c r="M35" s="35">
        <v>27</v>
      </c>
      <c r="N35" s="35">
        <v>77</v>
      </c>
      <c r="O35" s="35">
        <v>33</v>
      </c>
      <c r="P35" s="35">
        <v>27</v>
      </c>
      <c r="Q35" s="35">
        <v>33</v>
      </c>
      <c r="R35" s="35">
        <f t="shared" si="11"/>
        <v>508</v>
      </c>
      <c r="S35" s="121">
        <f t="shared" si="12"/>
        <v>0.5753179537707108</v>
      </c>
    </row>
    <row r="36" spans="1:19" ht="12.75">
      <c r="A36" s="122" t="s">
        <v>208</v>
      </c>
      <c r="B36" s="33">
        <v>267</v>
      </c>
      <c r="C36" s="33">
        <v>149</v>
      </c>
      <c r="D36" s="33">
        <v>113</v>
      </c>
      <c r="E36" s="33">
        <v>64</v>
      </c>
      <c r="F36" s="33">
        <v>123</v>
      </c>
      <c r="G36" s="33">
        <v>53</v>
      </c>
      <c r="H36" s="33">
        <v>52</v>
      </c>
      <c r="I36" s="33">
        <v>126</v>
      </c>
      <c r="J36" s="33">
        <v>69</v>
      </c>
      <c r="K36" s="33">
        <v>92</v>
      </c>
      <c r="L36" s="33">
        <v>122</v>
      </c>
      <c r="M36" s="33">
        <v>135</v>
      </c>
      <c r="N36" s="33">
        <v>204</v>
      </c>
      <c r="O36" s="33">
        <v>151</v>
      </c>
      <c r="P36" s="33">
        <v>112</v>
      </c>
      <c r="Q36" s="33">
        <v>136</v>
      </c>
      <c r="R36" s="33">
        <f t="shared" si="11"/>
        <v>1968</v>
      </c>
      <c r="S36" s="123">
        <f t="shared" si="12"/>
        <v>2.2287908130329903</v>
      </c>
    </row>
    <row r="37" spans="1:19" ht="12.75">
      <c r="A37" s="122" t="s">
        <v>209</v>
      </c>
      <c r="B37" s="33">
        <v>11</v>
      </c>
      <c r="C37" s="33">
        <v>9</v>
      </c>
      <c r="D37" s="33">
        <v>15</v>
      </c>
      <c r="E37" s="33">
        <v>8</v>
      </c>
      <c r="F37" s="33">
        <v>16</v>
      </c>
      <c r="G37" s="33">
        <v>9</v>
      </c>
      <c r="H37" s="33">
        <v>7</v>
      </c>
      <c r="I37" s="33">
        <v>17</v>
      </c>
      <c r="J37" s="33">
        <v>14</v>
      </c>
      <c r="K37" s="33">
        <v>14</v>
      </c>
      <c r="L37" s="33">
        <v>18</v>
      </c>
      <c r="M37" s="33">
        <v>11</v>
      </c>
      <c r="N37" s="33">
        <v>19</v>
      </c>
      <c r="O37" s="33">
        <v>13</v>
      </c>
      <c r="P37" s="33">
        <v>13</v>
      </c>
      <c r="Q37" s="33">
        <v>6</v>
      </c>
      <c r="R37" s="33">
        <f t="shared" si="11"/>
        <v>200</v>
      </c>
      <c r="S37" s="123">
        <f t="shared" si="12"/>
        <v>0.22650313140579167</v>
      </c>
    </row>
    <row r="38" spans="1:19" ht="12.75">
      <c r="A38" s="122" t="s">
        <v>210</v>
      </c>
      <c r="B38" s="33">
        <v>7</v>
      </c>
      <c r="C38" s="33">
        <v>20</v>
      </c>
      <c r="D38" s="33">
        <v>18</v>
      </c>
      <c r="E38" s="33">
        <v>12</v>
      </c>
      <c r="F38" s="33">
        <v>13</v>
      </c>
      <c r="G38" s="33">
        <v>8</v>
      </c>
      <c r="H38" s="33">
        <v>13</v>
      </c>
      <c r="I38" s="33">
        <v>8</v>
      </c>
      <c r="J38" s="33">
        <v>7</v>
      </c>
      <c r="K38" s="33">
        <v>9</v>
      </c>
      <c r="L38" s="33">
        <v>23</v>
      </c>
      <c r="M38" s="33">
        <v>13</v>
      </c>
      <c r="N38" s="33">
        <v>22</v>
      </c>
      <c r="O38" s="33">
        <v>17</v>
      </c>
      <c r="P38" s="33">
        <v>9</v>
      </c>
      <c r="Q38" s="33">
        <v>13</v>
      </c>
      <c r="R38" s="33">
        <f t="shared" si="11"/>
        <v>212</v>
      </c>
      <c r="S38" s="123">
        <f t="shared" si="12"/>
        <v>0.2400933192901392</v>
      </c>
    </row>
    <row r="39" spans="1:19" ht="12.75">
      <c r="A39" s="122" t="s">
        <v>211</v>
      </c>
      <c r="B39" s="33">
        <v>18</v>
      </c>
      <c r="C39" s="33">
        <v>17</v>
      </c>
      <c r="D39" s="33">
        <v>21</v>
      </c>
      <c r="E39" s="33">
        <v>8</v>
      </c>
      <c r="F39" s="33">
        <v>11</v>
      </c>
      <c r="G39" s="33">
        <v>12</v>
      </c>
      <c r="H39" s="33">
        <v>7</v>
      </c>
      <c r="I39" s="33">
        <v>13</v>
      </c>
      <c r="J39" s="33">
        <v>11</v>
      </c>
      <c r="K39" s="33">
        <v>21</v>
      </c>
      <c r="L39" s="33">
        <v>14</v>
      </c>
      <c r="M39" s="33">
        <v>12</v>
      </c>
      <c r="N39" s="33">
        <v>15</v>
      </c>
      <c r="O39" s="33">
        <v>10</v>
      </c>
      <c r="P39" s="33">
        <v>9</v>
      </c>
      <c r="Q39" s="33">
        <v>9</v>
      </c>
      <c r="R39" s="33">
        <f t="shared" si="11"/>
        <v>208</v>
      </c>
      <c r="S39" s="123">
        <f t="shared" si="12"/>
        <v>0.23556325666202338</v>
      </c>
    </row>
    <row r="40" spans="1:19" ht="12.75">
      <c r="A40" s="122" t="s">
        <v>212</v>
      </c>
      <c r="B40" s="33">
        <v>29</v>
      </c>
      <c r="C40" s="33">
        <v>48</v>
      </c>
      <c r="D40" s="33">
        <v>34</v>
      </c>
      <c r="E40" s="33">
        <v>28</v>
      </c>
      <c r="F40" s="33">
        <v>13</v>
      </c>
      <c r="G40" s="33">
        <v>14</v>
      </c>
      <c r="H40" s="33">
        <v>5</v>
      </c>
      <c r="I40" s="33">
        <v>18</v>
      </c>
      <c r="J40" s="33">
        <v>28</v>
      </c>
      <c r="K40" s="33">
        <v>42</v>
      </c>
      <c r="L40" s="33">
        <v>49</v>
      </c>
      <c r="M40" s="33">
        <v>17</v>
      </c>
      <c r="N40" s="33">
        <v>28</v>
      </c>
      <c r="O40" s="33">
        <v>24</v>
      </c>
      <c r="P40" s="33">
        <v>8</v>
      </c>
      <c r="Q40" s="33">
        <v>17</v>
      </c>
      <c r="R40" s="33">
        <f t="shared" si="11"/>
        <v>402</v>
      </c>
      <c r="S40" s="123">
        <f t="shared" si="12"/>
        <v>0.45527129412564127</v>
      </c>
    </row>
    <row r="41" spans="1:19" ht="12.75">
      <c r="A41" s="122" t="s">
        <v>213</v>
      </c>
      <c r="B41" s="33">
        <v>197</v>
      </c>
      <c r="C41" s="33">
        <v>82</v>
      </c>
      <c r="D41" s="33">
        <v>54</v>
      </c>
      <c r="E41" s="33">
        <v>32</v>
      </c>
      <c r="F41" s="33">
        <v>43</v>
      </c>
      <c r="G41" s="33">
        <v>49</v>
      </c>
      <c r="H41" s="33">
        <v>37</v>
      </c>
      <c r="I41" s="33">
        <v>50</v>
      </c>
      <c r="J41" s="33">
        <v>30</v>
      </c>
      <c r="K41" s="33">
        <v>35</v>
      </c>
      <c r="L41" s="33">
        <v>34</v>
      </c>
      <c r="M41" s="33">
        <v>45</v>
      </c>
      <c r="N41" s="33">
        <v>46</v>
      </c>
      <c r="O41" s="33">
        <v>57</v>
      </c>
      <c r="P41" s="33">
        <v>26</v>
      </c>
      <c r="Q41" s="33">
        <v>42</v>
      </c>
      <c r="R41" s="33">
        <f t="shared" si="11"/>
        <v>859</v>
      </c>
      <c r="S41" s="123">
        <f t="shared" si="12"/>
        <v>0.9728309493878753</v>
      </c>
    </row>
    <row r="42" spans="1:19" ht="12.75">
      <c r="A42" s="124" t="s">
        <v>214</v>
      </c>
      <c r="B42" s="34">
        <v>56</v>
      </c>
      <c r="C42" s="34">
        <v>112</v>
      </c>
      <c r="D42" s="34">
        <v>7</v>
      </c>
      <c r="E42" s="34">
        <v>9</v>
      </c>
      <c r="F42" s="34">
        <v>6</v>
      </c>
      <c r="G42" s="34">
        <v>14</v>
      </c>
      <c r="H42" s="34">
        <v>9</v>
      </c>
      <c r="I42" s="34">
        <v>9</v>
      </c>
      <c r="J42" s="34">
        <v>5</v>
      </c>
      <c r="K42" s="34">
        <v>4</v>
      </c>
      <c r="L42" s="34">
        <v>14</v>
      </c>
      <c r="M42" s="34">
        <v>20</v>
      </c>
      <c r="N42" s="34">
        <v>9</v>
      </c>
      <c r="O42" s="34">
        <v>8</v>
      </c>
      <c r="P42" s="34">
        <v>10</v>
      </c>
      <c r="Q42" s="34">
        <v>20</v>
      </c>
      <c r="R42" s="34">
        <f t="shared" si="11"/>
        <v>312</v>
      </c>
      <c r="S42" s="125">
        <f t="shared" si="12"/>
        <v>0.353344884993035</v>
      </c>
    </row>
    <row r="43" spans="1:19" ht="12.75">
      <c r="A43" s="120" t="s">
        <v>215</v>
      </c>
      <c r="B43" s="35">
        <v>21</v>
      </c>
      <c r="C43" s="35">
        <v>44</v>
      </c>
      <c r="D43" s="35">
        <v>45</v>
      </c>
      <c r="E43" s="35">
        <v>23</v>
      </c>
      <c r="F43" s="35">
        <v>35</v>
      </c>
      <c r="G43" s="35">
        <v>5</v>
      </c>
      <c r="H43" s="35">
        <v>23</v>
      </c>
      <c r="I43" s="35">
        <v>25</v>
      </c>
      <c r="J43" s="35">
        <v>17</v>
      </c>
      <c r="K43" s="35">
        <v>15</v>
      </c>
      <c r="L43" s="35">
        <v>38</v>
      </c>
      <c r="M43" s="35">
        <v>17</v>
      </c>
      <c r="N43" s="35">
        <v>21</v>
      </c>
      <c r="O43" s="35">
        <v>27</v>
      </c>
      <c r="P43" s="35">
        <v>19</v>
      </c>
      <c r="Q43" s="35">
        <v>28</v>
      </c>
      <c r="R43" s="35">
        <f t="shared" si="11"/>
        <v>403</v>
      </c>
      <c r="S43" s="121">
        <f t="shared" si="12"/>
        <v>0.45640380978267026</v>
      </c>
    </row>
    <row r="44" spans="1:19" ht="12.75">
      <c r="A44" s="122" t="s">
        <v>216</v>
      </c>
      <c r="B44" s="33">
        <v>31</v>
      </c>
      <c r="C44" s="33">
        <v>53</v>
      </c>
      <c r="D44" s="33">
        <v>39</v>
      </c>
      <c r="E44" s="33">
        <v>26</v>
      </c>
      <c r="F44" s="33">
        <v>44</v>
      </c>
      <c r="G44" s="33">
        <v>20</v>
      </c>
      <c r="H44" s="33">
        <v>24</v>
      </c>
      <c r="I44" s="33">
        <v>21</v>
      </c>
      <c r="J44" s="33">
        <v>27</v>
      </c>
      <c r="K44" s="33">
        <v>23</v>
      </c>
      <c r="L44" s="33">
        <v>16</v>
      </c>
      <c r="M44" s="33">
        <v>17</v>
      </c>
      <c r="N44" s="33">
        <v>28</v>
      </c>
      <c r="O44" s="33">
        <v>15</v>
      </c>
      <c r="P44" s="33">
        <v>19</v>
      </c>
      <c r="Q44" s="33">
        <v>15</v>
      </c>
      <c r="R44" s="33">
        <f t="shared" si="11"/>
        <v>418</v>
      </c>
      <c r="S44" s="123">
        <f t="shared" si="12"/>
        <v>0.47339154463810457</v>
      </c>
    </row>
    <row r="45" spans="1:19" ht="12.75">
      <c r="A45" s="122" t="s">
        <v>217</v>
      </c>
      <c r="B45" s="33">
        <v>11</v>
      </c>
      <c r="C45" s="33">
        <v>14</v>
      </c>
      <c r="D45" s="33">
        <v>5</v>
      </c>
      <c r="E45" s="33">
        <v>6</v>
      </c>
      <c r="F45" s="33">
        <v>7</v>
      </c>
      <c r="G45" s="33">
        <v>11</v>
      </c>
      <c r="H45" s="33">
        <v>7</v>
      </c>
      <c r="I45" s="33">
        <v>13</v>
      </c>
      <c r="J45" s="33">
        <v>15</v>
      </c>
      <c r="K45" s="33">
        <v>9</v>
      </c>
      <c r="L45" s="33">
        <v>15</v>
      </c>
      <c r="M45" s="33">
        <v>10</v>
      </c>
      <c r="N45" s="33">
        <v>12</v>
      </c>
      <c r="O45" s="33">
        <v>10</v>
      </c>
      <c r="P45" s="33">
        <v>10</v>
      </c>
      <c r="Q45" s="33">
        <v>35</v>
      </c>
      <c r="R45" s="33">
        <f t="shared" si="11"/>
        <v>190</v>
      </c>
      <c r="S45" s="123">
        <f t="shared" si="12"/>
        <v>0.2151779748355021</v>
      </c>
    </row>
    <row r="46" spans="1:19" ht="12.75">
      <c r="A46" s="122" t="s">
        <v>218</v>
      </c>
      <c r="B46" s="33">
        <v>21</v>
      </c>
      <c r="C46" s="33">
        <v>20</v>
      </c>
      <c r="D46" s="33">
        <v>37</v>
      </c>
      <c r="E46" s="33">
        <v>20</v>
      </c>
      <c r="F46" s="33">
        <v>36</v>
      </c>
      <c r="G46" s="33">
        <v>14</v>
      </c>
      <c r="H46" s="33">
        <v>11</v>
      </c>
      <c r="I46" s="33">
        <v>19</v>
      </c>
      <c r="J46" s="33">
        <v>26</v>
      </c>
      <c r="K46" s="33">
        <v>38</v>
      </c>
      <c r="L46" s="33">
        <v>36</v>
      </c>
      <c r="M46" s="33">
        <v>31</v>
      </c>
      <c r="N46" s="33">
        <v>59</v>
      </c>
      <c r="O46" s="33">
        <v>37</v>
      </c>
      <c r="P46" s="33">
        <v>23</v>
      </c>
      <c r="Q46" s="33">
        <v>18</v>
      </c>
      <c r="R46" s="33">
        <f t="shared" si="11"/>
        <v>446</v>
      </c>
      <c r="S46" s="123">
        <f t="shared" si="12"/>
        <v>0.5051019830349155</v>
      </c>
    </row>
    <row r="47" spans="1:19" ht="12.75">
      <c r="A47" s="122" t="s">
        <v>219</v>
      </c>
      <c r="B47" s="33">
        <v>6</v>
      </c>
      <c r="C47" s="33">
        <v>11</v>
      </c>
      <c r="D47" s="33">
        <v>9</v>
      </c>
      <c r="E47" s="33">
        <v>3</v>
      </c>
      <c r="F47" s="33">
        <v>6</v>
      </c>
      <c r="G47" s="33">
        <v>9</v>
      </c>
      <c r="H47" s="33">
        <v>11</v>
      </c>
      <c r="I47" s="33">
        <v>14</v>
      </c>
      <c r="J47" s="33">
        <v>12</v>
      </c>
      <c r="K47" s="33">
        <v>7</v>
      </c>
      <c r="L47" s="33">
        <v>10</v>
      </c>
      <c r="M47" s="33">
        <v>8</v>
      </c>
      <c r="N47" s="33">
        <v>15</v>
      </c>
      <c r="O47" s="33">
        <v>24</v>
      </c>
      <c r="P47" s="33">
        <v>13</v>
      </c>
      <c r="Q47" s="33">
        <v>27</v>
      </c>
      <c r="R47" s="33">
        <f t="shared" si="11"/>
        <v>185</v>
      </c>
      <c r="S47" s="123">
        <f t="shared" si="12"/>
        <v>0.2095153965503573</v>
      </c>
    </row>
    <row r="48" spans="1:19" ht="12.75">
      <c r="A48" s="124" t="s">
        <v>220</v>
      </c>
      <c r="B48" s="34">
        <v>11</v>
      </c>
      <c r="C48" s="34">
        <v>15</v>
      </c>
      <c r="D48" s="34">
        <v>4</v>
      </c>
      <c r="E48" s="34">
        <v>5</v>
      </c>
      <c r="F48" s="34">
        <v>8</v>
      </c>
      <c r="G48" s="34">
        <v>9</v>
      </c>
      <c r="H48" s="34">
        <v>7</v>
      </c>
      <c r="I48" s="34">
        <v>16</v>
      </c>
      <c r="J48" s="34">
        <v>18</v>
      </c>
      <c r="K48" s="34">
        <v>25</v>
      </c>
      <c r="L48" s="34">
        <v>24</v>
      </c>
      <c r="M48" s="34">
        <v>38</v>
      </c>
      <c r="N48" s="34">
        <v>29</v>
      </c>
      <c r="O48" s="34">
        <v>25</v>
      </c>
      <c r="P48" s="34">
        <v>6</v>
      </c>
      <c r="Q48" s="34">
        <v>22</v>
      </c>
      <c r="R48" s="34">
        <f t="shared" si="11"/>
        <v>262</v>
      </c>
      <c r="S48" s="125">
        <f t="shared" si="12"/>
        <v>0.2967191021415871</v>
      </c>
    </row>
    <row r="49" spans="1:19" ht="12.75">
      <c r="A49" s="120" t="s">
        <v>221</v>
      </c>
      <c r="B49" s="33">
        <v>428</v>
      </c>
      <c r="C49" s="33">
        <v>585</v>
      </c>
      <c r="D49" s="33">
        <v>429</v>
      </c>
      <c r="E49" s="33">
        <v>360</v>
      </c>
      <c r="F49" s="33">
        <v>308</v>
      </c>
      <c r="G49" s="33">
        <v>458</v>
      </c>
      <c r="H49" s="33">
        <v>693</v>
      </c>
      <c r="I49" s="33">
        <v>361</v>
      </c>
      <c r="J49" s="33">
        <v>307</v>
      </c>
      <c r="K49" s="33">
        <v>296</v>
      </c>
      <c r="L49" s="33">
        <v>248</v>
      </c>
      <c r="M49" s="33">
        <v>328</v>
      </c>
      <c r="N49" s="33">
        <v>263</v>
      </c>
      <c r="O49" s="33">
        <v>395</v>
      </c>
      <c r="P49" s="33">
        <v>358</v>
      </c>
      <c r="Q49" s="33">
        <v>457</v>
      </c>
      <c r="R49" s="33">
        <f t="shared" si="11"/>
        <v>6274</v>
      </c>
      <c r="S49" s="123">
        <f t="shared" si="12"/>
        <v>7.105403232199685</v>
      </c>
    </row>
    <row r="50" spans="1:19" ht="12.75">
      <c r="A50" s="124" t="s">
        <v>222</v>
      </c>
      <c r="B50" s="34">
        <v>14</v>
      </c>
      <c r="C50" s="34">
        <v>2</v>
      </c>
      <c r="D50" s="34">
        <v>12</v>
      </c>
      <c r="E50" s="34">
        <v>7</v>
      </c>
      <c r="F50" s="34">
        <v>7</v>
      </c>
      <c r="G50" s="34">
        <v>8</v>
      </c>
      <c r="H50" s="34">
        <v>4</v>
      </c>
      <c r="I50" s="34">
        <v>8</v>
      </c>
      <c r="J50" s="34">
        <v>4</v>
      </c>
      <c r="K50" s="34">
        <v>14</v>
      </c>
      <c r="L50" s="34">
        <v>5</v>
      </c>
      <c r="M50" s="34">
        <v>49</v>
      </c>
      <c r="N50" s="34">
        <v>3</v>
      </c>
      <c r="O50" s="34"/>
      <c r="P50" s="34">
        <v>4</v>
      </c>
      <c r="Q50" s="34">
        <v>8</v>
      </c>
      <c r="R50" s="34">
        <f t="shared" si="11"/>
        <v>149</v>
      </c>
      <c r="S50" s="125">
        <f t="shared" si="12"/>
        <v>0.1687448328973148</v>
      </c>
    </row>
    <row r="51" spans="1:19" ht="12.75">
      <c r="A51" s="120" t="s">
        <v>223</v>
      </c>
      <c r="B51" s="35">
        <v>39</v>
      </c>
      <c r="C51" s="35">
        <v>75</v>
      </c>
      <c r="D51" s="35">
        <v>122</v>
      </c>
      <c r="E51" s="35">
        <v>48</v>
      </c>
      <c r="F51" s="35">
        <v>105</v>
      </c>
      <c r="G51" s="35">
        <v>103</v>
      </c>
      <c r="H51" s="35">
        <v>115</v>
      </c>
      <c r="I51" s="35">
        <v>140</v>
      </c>
      <c r="J51" s="35">
        <v>117</v>
      </c>
      <c r="K51" s="35">
        <v>86</v>
      </c>
      <c r="L51" s="35">
        <v>70</v>
      </c>
      <c r="M51" s="35">
        <v>38</v>
      </c>
      <c r="N51" s="35">
        <v>71</v>
      </c>
      <c r="O51" s="35">
        <v>43</v>
      </c>
      <c r="P51" s="35">
        <v>53</v>
      </c>
      <c r="Q51" s="35">
        <v>28</v>
      </c>
      <c r="R51" s="35">
        <f t="shared" si="11"/>
        <v>1253</v>
      </c>
      <c r="S51" s="121">
        <f t="shared" si="12"/>
        <v>1.419042118257285</v>
      </c>
    </row>
    <row r="52" spans="1:19" ht="12.75">
      <c r="A52" s="122" t="s">
        <v>224</v>
      </c>
      <c r="B52" s="33">
        <v>82</v>
      </c>
      <c r="C52" s="33">
        <v>107</v>
      </c>
      <c r="D52" s="33">
        <v>89</v>
      </c>
      <c r="E52" s="33">
        <v>51</v>
      </c>
      <c r="F52" s="33">
        <v>87</v>
      </c>
      <c r="G52" s="33">
        <v>72</v>
      </c>
      <c r="H52" s="33">
        <v>122</v>
      </c>
      <c r="I52" s="33">
        <v>95</v>
      </c>
      <c r="J52" s="33">
        <v>92</v>
      </c>
      <c r="K52" s="33">
        <v>98</v>
      </c>
      <c r="L52" s="33">
        <v>199</v>
      </c>
      <c r="M52" s="33">
        <v>170</v>
      </c>
      <c r="N52" s="33">
        <v>96</v>
      </c>
      <c r="O52" s="33">
        <v>56</v>
      </c>
      <c r="P52" s="33">
        <v>106</v>
      </c>
      <c r="Q52" s="33">
        <v>55</v>
      </c>
      <c r="R52" s="33">
        <f t="shared" si="11"/>
        <v>1577</v>
      </c>
      <c r="S52" s="123">
        <f t="shared" si="12"/>
        <v>1.7859771911346676</v>
      </c>
    </row>
    <row r="53" spans="1:19" ht="12.75">
      <c r="A53" s="124" t="s">
        <v>225</v>
      </c>
      <c r="B53" s="34">
        <v>1300</v>
      </c>
      <c r="C53" s="34">
        <v>1377</v>
      </c>
      <c r="D53" s="34">
        <v>1994</v>
      </c>
      <c r="E53" s="34">
        <v>1394</v>
      </c>
      <c r="F53" s="34">
        <v>1504</v>
      </c>
      <c r="G53" s="34">
        <v>1449</v>
      </c>
      <c r="H53" s="34">
        <v>1439</v>
      </c>
      <c r="I53" s="34">
        <v>1481</v>
      </c>
      <c r="J53" s="34">
        <v>1390</v>
      </c>
      <c r="K53" s="34">
        <v>1343</v>
      </c>
      <c r="L53" s="34">
        <v>1325</v>
      </c>
      <c r="M53" s="34">
        <v>1305</v>
      </c>
      <c r="N53" s="34">
        <v>1817</v>
      </c>
      <c r="O53" s="34">
        <v>1225</v>
      </c>
      <c r="P53" s="34">
        <v>1450</v>
      </c>
      <c r="Q53" s="34">
        <v>1740</v>
      </c>
      <c r="R53" s="34">
        <f t="shared" si="11"/>
        <v>23533</v>
      </c>
      <c r="S53" s="125">
        <f t="shared" si="12"/>
        <v>26.651490956862478</v>
      </c>
    </row>
    <row r="54" spans="1:19" ht="12.75">
      <c r="A54" s="120" t="s">
        <v>226</v>
      </c>
      <c r="B54" s="35">
        <v>13</v>
      </c>
      <c r="C54" s="35">
        <v>19</v>
      </c>
      <c r="D54" s="35">
        <v>7</v>
      </c>
      <c r="E54" s="35">
        <v>8</v>
      </c>
      <c r="F54" s="35">
        <v>6</v>
      </c>
      <c r="G54" s="35">
        <v>9</v>
      </c>
      <c r="H54" s="35">
        <v>9</v>
      </c>
      <c r="I54" s="35">
        <v>9</v>
      </c>
      <c r="J54" s="35">
        <v>6</v>
      </c>
      <c r="K54" s="35">
        <v>2</v>
      </c>
      <c r="L54" s="35">
        <v>5</v>
      </c>
      <c r="M54" s="35">
        <v>5</v>
      </c>
      <c r="N54" s="35">
        <v>13</v>
      </c>
      <c r="O54" s="35">
        <v>8</v>
      </c>
      <c r="P54" s="35">
        <v>13</v>
      </c>
      <c r="Q54" s="35">
        <v>5</v>
      </c>
      <c r="R54" s="35">
        <f t="shared" si="11"/>
        <v>137</v>
      </c>
      <c r="S54" s="121">
        <f t="shared" si="12"/>
        <v>0.1551546450129673</v>
      </c>
    </row>
    <row r="55" spans="1:19" ht="12.75">
      <c r="A55" s="122" t="s">
        <v>227</v>
      </c>
      <c r="B55" s="33">
        <v>119</v>
      </c>
      <c r="C55" s="33">
        <v>106</v>
      </c>
      <c r="D55" s="33">
        <v>58</v>
      </c>
      <c r="E55" s="33">
        <v>47</v>
      </c>
      <c r="F55" s="33">
        <v>91</v>
      </c>
      <c r="G55" s="33">
        <v>99</v>
      </c>
      <c r="H55" s="33">
        <v>62</v>
      </c>
      <c r="I55" s="33">
        <v>105</v>
      </c>
      <c r="J55" s="33">
        <v>91</v>
      </c>
      <c r="K55" s="33">
        <v>77</v>
      </c>
      <c r="L55" s="33">
        <v>88</v>
      </c>
      <c r="M55" s="33">
        <v>86</v>
      </c>
      <c r="N55" s="33">
        <v>155</v>
      </c>
      <c r="O55" s="33">
        <v>101</v>
      </c>
      <c r="P55" s="33">
        <v>88</v>
      </c>
      <c r="Q55" s="33">
        <v>122</v>
      </c>
      <c r="R55" s="33">
        <f t="shared" si="11"/>
        <v>1495</v>
      </c>
      <c r="S55" s="123">
        <f t="shared" si="12"/>
        <v>1.6931109072582928</v>
      </c>
    </row>
    <row r="56" spans="1:19" ht="12.75">
      <c r="A56" s="124" t="s">
        <v>228</v>
      </c>
      <c r="B56" s="34">
        <v>54</v>
      </c>
      <c r="C56" s="34">
        <v>26</v>
      </c>
      <c r="D56" s="34">
        <v>20</v>
      </c>
      <c r="E56" s="34">
        <v>23</v>
      </c>
      <c r="F56" s="34">
        <v>35</v>
      </c>
      <c r="G56" s="34">
        <v>26</v>
      </c>
      <c r="H56" s="34">
        <v>31</v>
      </c>
      <c r="I56" s="34">
        <v>42</v>
      </c>
      <c r="J56" s="34">
        <v>33</v>
      </c>
      <c r="K56" s="34">
        <v>27</v>
      </c>
      <c r="L56" s="34">
        <v>28</v>
      </c>
      <c r="M56" s="34">
        <v>30</v>
      </c>
      <c r="N56" s="34">
        <v>47</v>
      </c>
      <c r="O56" s="34">
        <v>36</v>
      </c>
      <c r="P56" s="34">
        <v>27</v>
      </c>
      <c r="Q56" s="34">
        <v>43</v>
      </c>
      <c r="R56" s="34">
        <f t="shared" si="11"/>
        <v>528</v>
      </c>
      <c r="S56" s="125">
        <f t="shared" si="12"/>
        <v>0.59796826691129</v>
      </c>
    </row>
    <row r="57" spans="1:19" ht="12.75">
      <c r="A57" s="120" t="s">
        <v>229</v>
      </c>
      <c r="B57" s="35">
        <v>808</v>
      </c>
      <c r="C57" s="35">
        <v>713</v>
      </c>
      <c r="D57" s="35">
        <v>858</v>
      </c>
      <c r="E57" s="35">
        <v>1015</v>
      </c>
      <c r="F57" s="35">
        <v>1710</v>
      </c>
      <c r="G57" s="35">
        <v>1549</v>
      </c>
      <c r="H57" s="35">
        <v>2442</v>
      </c>
      <c r="I57" s="35">
        <v>2556</v>
      </c>
      <c r="J57" s="35">
        <v>2110</v>
      </c>
      <c r="K57" s="35">
        <v>2446</v>
      </c>
      <c r="L57" s="35">
        <v>2316</v>
      </c>
      <c r="M57" s="35">
        <v>2144</v>
      </c>
      <c r="N57" s="35">
        <v>2514</v>
      </c>
      <c r="O57" s="35">
        <v>1627</v>
      </c>
      <c r="P57" s="35">
        <v>1988</v>
      </c>
      <c r="Q57" s="35">
        <v>2008</v>
      </c>
      <c r="R57" s="35">
        <f t="shared" si="11"/>
        <v>28804</v>
      </c>
      <c r="S57" s="121">
        <f t="shared" si="12"/>
        <v>32.62098098506212</v>
      </c>
    </row>
    <row r="58" spans="1:19" ht="12.75">
      <c r="A58" s="122" t="s">
        <v>230</v>
      </c>
      <c r="B58" s="33">
        <v>70</v>
      </c>
      <c r="C58" s="33">
        <v>74</v>
      </c>
      <c r="D58" s="33">
        <v>68</v>
      </c>
      <c r="E58" s="33">
        <v>37</v>
      </c>
      <c r="F58" s="33">
        <v>54</v>
      </c>
      <c r="G58" s="33">
        <v>50</v>
      </c>
      <c r="H58" s="33">
        <v>50</v>
      </c>
      <c r="I58" s="33">
        <v>61</v>
      </c>
      <c r="J58" s="33">
        <v>40</v>
      </c>
      <c r="K58" s="33">
        <v>32</v>
      </c>
      <c r="L58" s="33">
        <v>59</v>
      </c>
      <c r="M58" s="33">
        <v>28</v>
      </c>
      <c r="N58" s="33">
        <v>69</v>
      </c>
      <c r="O58" s="33">
        <v>39</v>
      </c>
      <c r="P58" s="33">
        <v>46</v>
      </c>
      <c r="Q58" s="33">
        <v>12</v>
      </c>
      <c r="R58" s="33">
        <f t="shared" si="11"/>
        <v>789</v>
      </c>
      <c r="S58" s="123">
        <f t="shared" si="12"/>
        <v>0.8935548533958482</v>
      </c>
    </row>
    <row r="59" spans="1:19" ht="12.75">
      <c r="A59" s="122" t="s">
        <v>231</v>
      </c>
      <c r="B59" s="33">
        <v>31</v>
      </c>
      <c r="C59" s="33">
        <v>37</v>
      </c>
      <c r="D59" s="33">
        <v>31</v>
      </c>
      <c r="E59" s="33">
        <v>8</v>
      </c>
      <c r="F59" s="33">
        <v>16</v>
      </c>
      <c r="G59" s="33">
        <v>14</v>
      </c>
      <c r="H59" s="33">
        <v>13</v>
      </c>
      <c r="I59" s="33">
        <v>9</v>
      </c>
      <c r="J59" s="33">
        <v>3</v>
      </c>
      <c r="K59" s="33">
        <v>12</v>
      </c>
      <c r="L59" s="33">
        <v>10</v>
      </c>
      <c r="M59" s="33">
        <v>10</v>
      </c>
      <c r="N59" s="33">
        <v>18</v>
      </c>
      <c r="O59" s="33">
        <v>7</v>
      </c>
      <c r="P59" s="33">
        <v>6</v>
      </c>
      <c r="Q59" s="33">
        <v>6</v>
      </c>
      <c r="R59" s="33">
        <f t="shared" si="11"/>
        <v>231</v>
      </c>
      <c r="S59" s="123">
        <f t="shared" si="12"/>
        <v>0.26161111677368937</v>
      </c>
    </row>
    <row r="60" spans="1:19" ht="12.75">
      <c r="A60" s="124" t="s">
        <v>232</v>
      </c>
      <c r="B60" s="34">
        <v>212</v>
      </c>
      <c r="C60" s="34">
        <v>76</v>
      </c>
      <c r="D60" s="34">
        <v>20</v>
      </c>
      <c r="E60" s="34">
        <v>27</v>
      </c>
      <c r="F60" s="34">
        <v>30</v>
      </c>
      <c r="G60" s="34">
        <v>29</v>
      </c>
      <c r="H60" s="34">
        <v>17</v>
      </c>
      <c r="I60" s="34">
        <v>19</v>
      </c>
      <c r="J60" s="34">
        <v>31</v>
      </c>
      <c r="K60" s="34">
        <v>32</v>
      </c>
      <c r="L60" s="34">
        <v>34</v>
      </c>
      <c r="M60" s="34">
        <v>20</v>
      </c>
      <c r="N60" s="34">
        <v>25</v>
      </c>
      <c r="O60" s="34">
        <v>20</v>
      </c>
      <c r="P60" s="34">
        <v>22</v>
      </c>
      <c r="Q60" s="34">
        <v>129</v>
      </c>
      <c r="R60" s="34">
        <f t="shared" si="11"/>
        <v>743</v>
      </c>
      <c r="S60" s="125">
        <f t="shared" si="12"/>
        <v>0.8414591331725161</v>
      </c>
    </row>
    <row r="61" spans="1:19" ht="12.75">
      <c r="A61" s="120" t="s">
        <v>233</v>
      </c>
      <c r="B61" s="35"/>
      <c r="C61" s="35"/>
      <c r="D61" s="35">
        <v>6</v>
      </c>
      <c r="E61" s="35">
        <v>3</v>
      </c>
      <c r="F61" s="35">
        <v>1</v>
      </c>
      <c r="G61" s="35">
        <v>1</v>
      </c>
      <c r="H61" s="35">
        <v>2</v>
      </c>
      <c r="I61" s="35">
        <v>1</v>
      </c>
      <c r="J61" s="35"/>
      <c r="K61" s="35">
        <v>4</v>
      </c>
      <c r="L61" s="35">
        <v>4</v>
      </c>
      <c r="M61" s="35">
        <v>11</v>
      </c>
      <c r="N61" s="35">
        <v>17</v>
      </c>
      <c r="O61" s="35">
        <v>8</v>
      </c>
      <c r="P61" s="35"/>
      <c r="Q61" s="35">
        <v>10</v>
      </c>
      <c r="R61" s="35">
        <f t="shared" si="11"/>
        <v>68</v>
      </c>
      <c r="S61" s="121">
        <f t="shared" si="12"/>
        <v>0.07701106467796917</v>
      </c>
    </row>
    <row r="62" spans="1:19" ht="12.75">
      <c r="A62" s="122" t="s">
        <v>234</v>
      </c>
      <c r="B62" s="33">
        <v>69</v>
      </c>
      <c r="C62" s="33">
        <v>48</v>
      </c>
      <c r="D62" s="33">
        <v>63</v>
      </c>
      <c r="E62" s="33">
        <v>28</v>
      </c>
      <c r="F62" s="33">
        <v>64</v>
      </c>
      <c r="G62" s="33">
        <v>46</v>
      </c>
      <c r="H62" s="33">
        <v>59</v>
      </c>
      <c r="I62" s="33">
        <v>81</v>
      </c>
      <c r="J62" s="33">
        <v>52</v>
      </c>
      <c r="K62" s="33">
        <v>82</v>
      </c>
      <c r="L62" s="33">
        <v>38</v>
      </c>
      <c r="M62" s="33">
        <v>36</v>
      </c>
      <c r="N62" s="33">
        <v>87</v>
      </c>
      <c r="O62" s="33">
        <v>53</v>
      </c>
      <c r="P62" s="33">
        <v>40</v>
      </c>
      <c r="Q62" s="33">
        <v>84</v>
      </c>
      <c r="R62" s="33">
        <f t="shared" si="11"/>
        <v>930</v>
      </c>
      <c r="S62" s="123">
        <f t="shared" si="12"/>
        <v>1.0532395610369314</v>
      </c>
    </row>
    <row r="63" spans="1:19" ht="12.75">
      <c r="A63" s="124" t="s">
        <v>235</v>
      </c>
      <c r="B63" s="34">
        <v>9</v>
      </c>
      <c r="C63" s="34">
        <v>22</v>
      </c>
      <c r="D63" s="34">
        <v>11</v>
      </c>
      <c r="E63" s="34">
        <v>11</v>
      </c>
      <c r="F63" s="34">
        <v>14</v>
      </c>
      <c r="G63" s="34">
        <v>14</v>
      </c>
      <c r="H63" s="34">
        <v>23</v>
      </c>
      <c r="I63" s="34">
        <v>36</v>
      </c>
      <c r="J63" s="34">
        <v>36</v>
      </c>
      <c r="K63" s="34">
        <v>33</v>
      </c>
      <c r="L63" s="34">
        <v>61</v>
      </c>
      <c r="M63" s="34">
        <v>50</v>
      </c>
      <c r="N63" s="34">
        <v>62</v>
      </c>
      <c r="O63" s="34">
        <v>54</v>
      </c>
      <c r="P63" s="34">
        <v>63</v>
      </c>
      <c r="Q63" s="34">
        <v>73</v>
      </c>
      <c r="R63" s="34">
        <f t="shared" si="11"/>
        <v>572</v>
      </c>
      <c r="S63" s="125">
        <f t="shared" si="12"/>
        <v>0.6477989558205642</v>
      </c>
    </row>
    <row r="64" spans="1:19" ht="12.75">
      <c r="A64" s="126" t="s">
        <v>236</v>
      </c>
      <c r="B64" s="28">
        <v>805</v>
      </c>
      <c r="C64" s="28">
        <v>850</v>
      </c>
      <c r="D64" s="28">
        <v>726</v>
      </c>
      <c r="E64" s="28">
        <v>457</v>
      </c>
      <c r="F64" s="28">
        <v>509</v>
      </c>
      <c r="G64" s="28">
        <v>411</v>
      </c>
      <c r="H64" s="28">
        <v>525</v>
      </c>
      <c r="I64" s="28">
        <v>482</v>
      </c>
      <c r="J64" s="28">
        <v>444</v>
      </c>
      <c r="K64" s="28">
        <v>489</v>
      </c>
      <c r="L64" s="28">
        <v>179</v>
      </c>
      <c r="M64" s="28">
        <v>272</v>
      </c>
      <c r="N64" s="28">
        <v>577</v>
      </c>
      <c r="O64" s="28">
        <v>883</v>
      </c>
      <c r="P64" s="28">
        <v>579</v>
      </c>
      <c r="Q64" s="28">
        <v>1199</v>
      </c>
      <c r="R64" s="28">
        <f t="shared" si="11"/>
        <v>9387</v>
      </c>
      <c r="S64" s="127">
        <f t="shared" si="12"/>
        <v>10.630924472530833</v>
      </c>
    </row>
    <row r="65" spans="1:19" ht="15">
      <c r="A65" s="64" t="s">
        <v>57</v>
      </c>
      <c r="B65" s="57">
        <f aca="true" t="shared" si="13" ref="B65:R65">SUM(B26:B64)</f>
        <v>5195</v>
      </c>
      <c r="C65" s="57">
        <f t="shared" si="13"/>
        <v>5202</v>
      </c>
      <c r="D65" s="57">
        <f t="shared" si="13"/>
        <v>5245</v>
      </c>
      <c r="E65" s="57">
        <f t="shared" si="13"/>
        <v>4116</v>
      </c>
      <c r="F65" s="57">
        <f t="shared" si="13"/>
        <v>5194</v>
      </c>
      <c r="G65" s="57">
        <f t="shared" si="13"/>
        <v>4788</v>
      </c>
      <c r="H65" s="57">
        <f t="shared" si="13"/>
        <v>6118</v>
      </c>
      <c r="I65" s="57">
        <f t="shared" si="13"/>
        <v>6214</v>
      </c>
      <c r="J65" s="57">
        <f t="shared" si="13"/>
        <v>5356</v>
      </c>
      <c r="K65" s="57">
        <f t="shared" si="13"/>
        <v>5886</v>
      </c>
      <c r="L65" s="57">
        <f t="shared" si="13"/>
        <v>5493</v>
      </c>
      <c r="M65" s="57">
        <f t="shared" si="13"/>
        <v>5332</v>
      </c>
      <c r="N65" s="57">
        <f t="shared" si="13"/>
        <v>6831</v>
      </c>
      <c r="O65" s="57">
        <f t="shared" si="13"/>
        <v>5252</v>
      </c>
      <c r="P65" s="57">
        <f t="shared" si="13"/>
        <v>5376</v>
      </c>
      <c r="Q65" s="57">
        <f t="shared" si="13"/>
        <v>6701</v>
      </c>
      <c r="R65" s="57">
        <f t="shared" si="13"/>
        <v>88299</v>
      </c>
      <c r="S65" s="58">
        <f t="shared" si="12"/>
        <v>100</v>
      </c>
    </row>
  </sheetData>
  <sheetProtection/>
  <mergeCells count="10">
    <mergeCell ref="A5:S5"/>
    <mergeCell ref="A6:S6"/>
    <mergeCell ref="R8:R9"/>
    <mergeCell ref="B24:Q24"/>
    <mergeCell ref="R24:R25"/>
    <mergeCell ref="A24:A25"/>
    <mergeCell ref="A8:A9"/>
    <mergeCell ref="B8:Q8"/>
    <mergeCell ref="S24:S25"/>
    <mergeCell ref="S8:S9"/>
  </mergeCells>
  <printOptions horizontalCentered="1"/>
  <pageMargins left="0.75" right="0.75" top="0.7874015748031497" bottom="0.7874015748031497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showGridLines="0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28.28125" style="0" customWidth="1"/>
    <col min="2" max="7" width="8.140625" style="0" customWidth="1"/>
    <col min="8" max="8" width="8.00390625" style="0" customWidth="1"/>
    <col min="9" max="9" width="8.57421875" style="0" customWidth="1"/>
    <col min="10" max="10" width="7.57421875" style="0" customWidth="1"/>
    <col min="11" max="11" width="7.421875" style="0" bestFit="1" customWidth="1"/>
    <col min="12" max="12" width="7.7109375" style="0" bestFit="1" customWidth="1"/>
    <col min="13" max="13" width="7.421875" style="0" bestFit="1" customWidth="1"/>
    <col min="14" max="14" width="7.7109375" style="0" bestFit="1" customWidth="1"/>
    <col min="15" max="17" width="7.421875" style="0" bestFit="1" customWidth="1"/>
    <col min="18" max="18" width="7.7109375" style="0" bestFit="1" customWidth="1"/>
    <col min="19" max="19" width="7.421875" style="0" bestFit="1" customWidth="1"/>
    <col min="20" max="20" width="8.7109375" style="0" bestFit="1" customWidth="1"/>
    <col min="21" max="21" width="7.421875" style="0" bestFit="1" customWidth="1"/>
    <col min="22" max="22" width="8.00390625" style="0" customWidth="1"/>
    <col min="23" max="25" width="7.421875" style="0" bestFit="1" customWidth="1"/>
    <col min="26" max="26" width="8.00390625" style="0" customWidth="1"/>
    <col min="27" max="27" width="7.421875" style="0" bestFit="1" customWidth="1"/>
    <col min="28" max="28" width="7.00390625" style="0" customWidth="1"/>
    <col min="29" max="29" width="7.421875" style="0" bestFit="1" customWidth="1"/>
    <col min="30" max="30" width="7.7109375" style="0" customWidth="1"/>
    <col min="31" max="31" width="7.421875" style="0" bestFit="1" customWidth="1"/>
    <col min="32" max="32" width="9.140625" style="0" bestFit="1" customWidth="1"/>
    <col min="33" max="33" width="8.7109375" style="0" customWidth="1"/>
  </cols>
  <sheetData>
    <row r="1" spans="1:7" ht="12.75">
      <c r="A1" s="47" t="s">
        <v>52</v>
      </c>
      <c r="B1" s="47"/>
      <c r="C1" s="47"/>
      <c r="D1" s="47"/>
      <c r="E1" s="47"/>
      <c r="F1" s="47"/>
      <c r="G1" s="47"/>
    </row>
    <row r="2" spans="1:7" ht="12.75">
      <c r="A2" s="47" t="s">
        <v>242</v>
      </c>
      <c r="B2" s="47"/>
      <c r="C2" s="47"/>
      <c r="D2" s="47"/>
      <c r="E2" s="47"/>
      <c r="F2" s="47"/>
      <c r="G2" s="47"/>
    </row>
    <row r="3" spans="1:7" ht="12.75">
      <c r="A3" s="47" t="s">
        <v>266</v>
      </c>
      <c r="B3" s="47"/>
      <c r="C3" s="47"/>
      <c r="D3" s="47"/>
      <c r="E3" s="47"/>
      <c r="F3" s="47"/>
      <c r="G3" s="47"/>
    </row>
    <row r="4" spans="1:43" s="2" customFormat="1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2" customFormat="1" ht="18">
      <c r="A5" s="213" t="s">
        <v>268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7" spans="2:35" ht="30" customHeight="1">
      <c r="B7" s="224" t="s">
        <v>0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5"/>
      <c r="AI7" s="11"/>
    </row>
    <row r="8" spans="2:35" ht="30" customHeight="1">
      <c r="B8" s="226" t="s">
        <v>263</v>
      </c>
      <c r="C8" s="227"/>
      <c r="D8" s="228" t="s">
        <v>264</v>
      </c>
      <c r="E8" s="227"/>
      <c r="F8" s="228" t="s">
        <v>265</v>
      </c>
      <c r="G8" s="229"/>
      <c r="H8" s="84" t="s">
        <v>22</v>
      </c>
      <c r="I8" s="85"/>
      <c r="J8" s="85" t="s">
        <v>23</v>
      </c>
      <c r="K8" s="85"/>
      <c r="L8" s="85" t="s">
        <v>24</v>
      </c>
      <c r="M8" s="85"/>
      <c r="N8" s="85" t="s">
        <v>25</v>
      </c>
      <c r="O8" s="85"/>
      <c r="P8" s="85" t="s">
        <v>26</v>
      </c>
      <c r="Q8" s="85"/>
      <c r="R8" s="85" t="s">
        <v>27</v>
      </c>
      <c r="S8" s="85"/>
      <c r="T8" s="86" t="s">
        <v>28</v>
      </c>
      <c r="U8" s="85"/>
      <c r="V8" s="85" t="s">
        <v>29</v>
      </c>
      <c r="W8" s="85"/>
      <c r="X8" s="85" t="s">
        <v>63</v>
      </c>
      <c r="Y8" s="85"/>
      <c r="Z8" s="85" t="s">
        <v>30</v>
      </c>
      <c r="AA8" s="85"/>
      <c r="AB8" s="85" t="s">
        <v>31</v>
      </c>
      <c r="AC8" s="85"/>
      <c r="AD8" s="85" t="s">
        <v>32</v>
      </c>
      <c r="AE8" s="85"/>
      <c r="AF8" s="222" t="s">
        <v>2</v>
      </c>
      <c r="AG8" s="223"/>
      <c r="AI8" s="11"/>
    </row>
    <row r="9" spans="1:35" ht="30" customHeight="1">
      <c r="A9" s="83" t="s">
        <v>1</v>
      </c>
      <c r="B9" s="87" t="s">
        <v>33</v>
      </c>
      <c r="C9" s="88" t="s">
        <v>3</v>
      </c>
      <c r="D9" s="88" t="s">
        <v>33</v>
      </c>
      <c r="E9" s="88" t="s">
        <v>3</v>
      </c>
      <c r="F9" s="88" t="s">
        <v>33</v>
      </c>
      <c r="G9" s="88" t="s">
        <v>3</v>
      </c>
      <c r="H9" s="87" t="s">
        <v>33</v>
      </c>
      <c r="I9" s="88" t="s">
        <v>3</v>
      </c>
      <c r="J9" s="88" t="s">
        <v>33</v>
      </c>
      <c r="K9" s="88" t="s">
        <v>3</v>
      </c>
      <c r="L9" s="88" t="s">
        <v>33</v>
      </c>
      <c r="M9" s="88" t="s">
        <v>3</v>
      </c>
      <c r="N9" s="88" t="s">
        <v>33</v>
      </c>
      <c r="O9" s="88" t="s">
        <v>3</v>
      </c>
      <c r="P9" s="88" t="s">
        <v>33</v>
      </c>
      <c r="Q9" s="88" t="s">
        <v>3</v>
      </c>
      <c r="R9" s="88" t="s">
        <v>33</v>
      </c>
      <c r="S9" s="88" t="s">
        <v>3</v>
      </c>
      <c r="T9" s="89" t="s">
        <v>33</v>
      </c>
      <c r="U9" s="88" t="s">
        <v>3</v>
      </c>
      <c r="V9" s="88" t="s">
        <v>33</v>
      </c>
      <c r="W9" s="88" t="s">
        <v>3</v>
      </c>
      <c r="X9" s="88" t="s">
        <v>33</v>
      </c>
      <c r="Y9" s="88" t="s">
        <v>3</v>
      </c>
      <c r="Z9" s="88" t="s">
        <v>33</v>
      </c>
      <c r="AA9" s="88" t="s">
        <v>3</v>
      </c>
      <c r="AB9" s="88" t="s">
        <v>33</v>
      </c>
      <c r="AC9" s="88" t="s">
        <v>3</v>
      </c>
      <c r="AD9" s="88" t="s">
        <v>33</v>
      </c>
      <c r="AE9" s="88" t="s">
        <v>3</v>
      </c>
      <c r="AF9" s="88" t="s">
        <v>33</v>
      </c>
      <c r="AG9" s="90" t="s">
        <v>3</v>
      </c>
      <c r="AI9" s="11"/>
    </row>
    <row r="10" spans="1:35" ht="30" customHeight="1">
      <c r="A10" s="80" t="s">
        <v>4</v>
      </c>
      <c r="B10" s="80">
        <f>'Causas 2017'!B9+'Causas 2018'!B9</f>
        <v>0</v>
      </c>
      <c r="C10" s="186">
        <f>((B10/B$23*100))</f>
        <v>0</v>
      </c>
      <c r="D10" s="80">
        <f>'Causas 2017'!C9+'Causas 2018'!C9</f>
        <v>1</v>
      </c>
      <c r="E10" s="186">
        <v>0</v>
      </c>
      <c r="F10" s="80">
        <f>'Causas 2017'!D9+'Causas 2018'!D9</f>
        <v>0</v>
      </c>
      <c r="G10" s="186">
        <v>0</v>
      </c>
      <c r="H10" s="76">
        <f>+'Causas 2010'!B9+'Causas 2009'!B9+'Causas 2008'!B9+'Causas 2007'!B9+'Causas 2006'!B9+'Causas 2005'!B9+'Causas 2004'!B9+'Causas 2003'!B9+'Causas 2011'!B9+'Causas 2012'!B9+'Causas 2013'!B9+'Causas 2014'!B9+'Causas 2015'!B9+'Causas 2016'!B9+'Causas 2017'!E9+'Causas 2018'!E9</f>
        <v>0</v>
      </c>
      <c r="I10" s="186">
        <f>((H10/H$23*100))</f>
        <v>0</v>
      </c>
      <c r="J10" s="76">
        <f>+'Causas 2010'!C9+'Causas 2009'!C9+'Causas 2008'!C9+'Causas 2007'!C9+'Causas 2006'!C9+'Causas 2005'!C9+'Causas 2004'!C9+'Causas 2003'!C9+'Causas 2011'!C9+'Causas 2012'!C9+'Causas 2013'!C9+'Causas 2014'!C9+'Causas 2015'!C9+'Causas 2016'!C9+'Causas 2017'!F9+'Causas 2018'!F9</f>
        <v>9</v>
      </c>
      <c r="K10" s="186">
        <f>((J10/J$23*100))</f>
        <v>0.9174311926605505</v>
      </c>
      <c r="L10" s="76">
        <f>+'Causas 2010'!D9+'Causas 2009'!D9+'Causas 2008'!D9+'Causas 2007'!D9+'Causas 2006'!D9+'Causas 2005'!D9+'Causas 2004'!D9+'Causas 2003'!D9+'Causas 2011'!D9+'Causas 2012'!D9+'Causas 2013'!D9+'Causas 2014'!D9+'Causas 2015'!D9+'Causas 2016'!D9+'Causas 2017'!G9+'Causas 2018'!G9</f>
        <v>228</v>
      </c>
      <c r="M10" s="186">
        <f>((L10/L$23*100))</f>
        <v>1.6339400888634084</v>
      </c>
      <c r="N10" s="76">
        <f>+'Causas 2010'!E9+'Causas 2009'!E9+'Causas 2008'!E9+'Causas 2007'!E9+'Causas 2006'!E9+'Causas 2005'!E9+'Causas 2004'!E9+'Causas 2003'!E9+'Causas 2011'!E9+'Causas 2012'!E9+'Causas 2013'!E9+'Causas 2014'!E9+'Causas 2015'!E9+'Causas 2016'!E9+'Causas 2017'!H9+'Causas 2018'!H9</f>
        <v>69</v>
      </c>
      <c r="O10" s="186">
        <f>((N10/N$23*100))</f>
        <v>0.9504132231404958</v>
      </c>
      <c r="P10" s="76">
        <f>+'Causas 2010'!F9+'Causas 2009'!F9+'Causas 2008'!F9+'Causas 2007'!F9+'Causas 2006'!F9+'Causas 2005'!F9+'Causas 2004'!F9+'Causas 2003'!F9+'Causas 2011'!F9+'Causas 2012'!F9+'Causas 2013'!F9+'Causas 2014'!F9+'Causas 2015'!F9+'Causas 2016'!F9+'Causas 2017'!I9+'Causas 2018'!I9</f>
        <v>107</v>
      </c>
      <c r="Q10" s="186">
        <f>((P10/P$23*100))</f>
        <v>2.9258955427946405</v>
      </c>
      <c r="R10" s="76">
        <f>+'Causas 2010'!G9+'Causas 2009'!G9+'Causas 2008'!G9+'Causas 2007'!G9+'Causas 2006'!G9+'Causas 2005'!G9+'Causas 2004'!G9+'Causas 2003'!G9+'Causas 2011'!G9+'Causas 2012'!G9+'Causas 2013'!G9+'Causas 2014'!G9+'Causas 2015'!G9+'Causas 2016'!G9+'Causas 2017'!J9+'Causas 2018'!J9</f>
        <v>403</v>
      </c>
      <c r="S10" s="186">
        <f>((R10/R$23*100))</f>
        <v>4.939936258886982</v>
      </c>
      <c r="T10" s="76">
        <f>+'Causas 2010'!H9+'Causas 2009'!H9+'Causas 2008'!H9+'Causas 2007'!H9+'Causas 2006'!H9+'Causas 2005'!H9+'Causas 2004'!H9+'Causas 2003'!H9+'Causas 2011'!H9+'Causas 2012'!H9+'Causas 2013'!H9+'Causas 2014'!H9+'Causas 2015'!H9+'Causas 2016'!H9+'Causas 2017'!K9+'Causas 2018'!K9</f>
        <v>1425</v>
      </c>
      <c r="U10" s="186">
        <f>((T10/T$23*100))</f>
        <v>3.5281010151027483</v>
      </c>
      <c r="V10" s="76">
        <f>+'Causas 2010'!I9+'Causas 2009'!I9+'Causas 2008'!I9+'Causas 2007'!I9+'Causas 2006'!I9+'Causas 2005'!I9+'Causas 2004'!I9+'Causas 2003'!I9+'Causas 2011'!I9+'Causas 2012'!I9+'Causas 2013'!I9+'Causas 2014'!I9+'Causas 2015'!I9+'Causas 2016'!I9+'Causas 2017'!L9+'Causas 2018'!L9</f>
        <v>855</v>
      </c>
      <c r="W10" s="186">
        <f>((V10/V$23*100))</f>
        <v>5.141310883944678</v>
      </c>
      <c r="X10" s="76">
        <f>+'Causas 2010'!J9+'Causas 2009'!J9+'Causas 2008'!J9+'Causas 2007'!J9+'Causas 2006'!J9+'Causas 2005'!J9+'Causas 2004'!J9+'Causas 2003'!J9+'Causas 2011'!J9+'Causas 2012'!J9+'Causas 2013'!J9+'Causas 2014'!J9+'Causas 2015'!J9+'Causas 2016'!J9+'Causas 2017'!M9+'Causas 2018'!M9</f>
        <v>265</v>
      </c>
      <c r="Y10" s="186">
        <f>((X10/X$23*100))</f>
        <v>13.283208020050125</v>
      </c>
      <c r="Z10" s="76">
        <f>+'Causas 2010'!K9+'Causas 2009'!K9+'Causas 2008'!K9+'Causas 2007'!K9+'Causas 2006'!K9+'Causas 2005'!K9+'Causas 2004'!K9+'Causas 2003'!K9+'Causas 2011'!K9+'Causas 2012'!K9+'Causas 2013'!K9+'Causas 2014'!K9+'Causas 2015'!K9+'Causas 2016'!K9+'Causas 2017'!N9+'Causas 2018'!N9</f>
        <v>391</v>
      </c>
      <c r="AA10" s="186">
        <f>((Z10/Z$23*100))</f>
        <v>12.823876680878977</v>
      </c>
      <c r="AB10" s="76">
        <f>+'Causas 2010'!L9+'Causas 2009'!L9+'Causas 2008'!L9+'Causas 2007'!L9+'Causas 2006'!L9+'Causas 2005'!L9+'Causas 2004'!L9+'Causas 2003'!L9+'Causas 2011'!L9+'Causas 2012'!L9+'Causas 2013'!L9+'Causas 2014'!L9+'Causas 2015'!L9+'Causas 2016'!L9+'Causas 2017'!O9+'Causas 2018'!O9</f>
        <v>21</v>
      </c>
      <c r="AC10" s="186">
        <f>((AB10/AB$23*100))</f>
        <v>4.761904761904762</v>
      </c>
      <c r="AD10" s="76">
        <f>+'Causas 2010'!M9+'Causas 2009'!M9+'Causas 2008'!M9+'Causas 2007'!M9+'Causas 2006'!M9+'Causas 2005'!M9+'Causas 2004'!M9+'Causas 2003'!M9+'Causas 2011'!M9+'Causas 2012'!M9+'Causas 2013'!M9+'Causas 2014'!M9+'Causas 2015'!M9+'Causas 2016'!M9+'Causas 2017'!P9+'Causas 2018'!P9</f>
        <v>13</v>
      </c>
      <c r="AE10" s="186">
        <f>((AD10/AD$23*100))</f>
        <v>4.2622950819672125</v>
      </c>
      <c r="AF10" s="76">
        <f>+AD10+AB10+Z10+X10+V10+T10+R10+P10+N10+L10+J10+H10+F10+D10+B10</f>
        <v>3787</v>
      </c>
      <c r="AG10" s="187">
        <f>+AF10/$AF$23</f>
        <v>0.03902956847952674</v>
      </c>
      <c r="AI10" s="11"/>
    </row>
    <row r="11" spans="1:35" ht="32.25" customHeight="1">
      <c r="A11" s="81" t="s">
        <v>5</v>
      </c>
      <c r="B11" s="81">
        <f>'Causas 2017'!B10+'Causas 2018'!B10</f>
        <v>0</v>
      </c>
      <c r="C11" s="188">
        <f aca="true" t="shared" si="0" ref="C11:C22">((B11/B$23*100))</f>
        <v>0</v>
      </c>
      <c r="D11" s="81">
        <f>'Causas 2017'!C10+'Causas 2018'!C10</f>
        <v>0</v>
      </c>
      <c r="E11" s="188">
        <v>0</v>
      </c>
      <c r="F11" s="81">
        <f>'Causas 2017'!D10+'Causas 2018'!D10</f>
        <v>0</v>
      </c>
      <c r="G11" s="188">
        <v>0</v>
      </c>
      <c r="H11" s="77">
        <f>+'Causas 2010'!B10+'Causas 2009'!B10+'Causas 2008'!B10+'Causas 2007'!B10+'Causas 2006'!B10+'Causas 2005'!B10+'Causas 2004'!B10+'Causas 2003'!B10+'Causas 2011'!B10+'Causas 2012'!B10+'Causas 2013'!B10+'Causas 2014'!B10+'Causas 2015'!B10+'Causas 2016'!B10+'Causas 2017'!E10+'Causas 2018'!E10</f>
        <v>3</v>
      </c>
      <c r="I11" s="188">
        <f aca="true" t="shared" si="1" ref="I11:I22">((H11/H$23*100))</f>
        <v>1.4925373134328357</v>
      </c>
      <c r="J11" s="77">
        <f>+'Causas 2010'!C10+'Causas 2009'!C10+'Causas 2008'!C10+'Causas 2007'!C10+'Causas 2006'!C10+'Causas 2005'!C10+'Causas 2004'!C10+'Causas 2003'!C10+'Causas 2011'!C10+'Causas 2012'!C10+'Causas 2013'!C10+'Causas 2014'!C10+'Causas 2015'!C10+'Causas 2016'!C10+'Causas 2017'!F10+'Causas 2018'!F10</f>
        <v>88</v>
      </c>
      <c r="K11" s="188">
        <f aca="true" t="shared" si="2" ref="K11:K22">((J11/J$23*100))</f>
        <v>8.970438328236494</v>
      </c>
      <c r="L11" s="77">
        <f>+'Causas 2010'!D10+'Causas 2009'!D10+'Causas 2008'!D10+'Causas 2007'!D10+'Causas 2006'!D10+'Causas 2005'!D10+'Causas 2004'!D10+'Causas 2003'!D10+'Causas 2011'!D10+'Causas 2012'!D10+'Causas 2013'!D10+'Causas 2014'!D10+'Causas 2015'!D10+'Causas 2016'!D10+'Causas 2017'!G10+'Causas 2018'!G10</f>
        <v>154</v>
      </c>
      <c r="M11" s="188">
        <f aca="true" t="shared" si="3" ref="M11:M22">((L11/L$23*100))</f>
        <v>1.103626200372653</v>
      </c>
      <c r="N11" s="77">
        <f>+'Causas 2010'!E10+'Causas 2009'!E10+'Causas 2008'!E10+'Causas 2007'!E10+'Causas 2006'!E10+'Causas 2005'!E10+'Causas 2004'!E10+'Causas 2003'!E10+'Causas 2011'!E10+'Causas 2012'!E10+'Causas 2013'!E10+'Causas 2014'!E10+'Causas 2015'!E10+'Causas 2016'!E10+'Causas 2017'!H10+'Causas 2018'!H10</f>
        <v>241</v>
      </c>
      <c r="O11" s="188">
        <f aca="true" t="shared" si="4" ref="O11:O22">((N11/N$23*100))</f>
        <v>3.3195592286501374</v>
      </c>
      <c r="P11" s="77">
        <f>+'Causas 2010'!F10+'Causas 2009'!F10+'Causas 2008'!F10+'Causas 2007'!F10+'Causas 2006'!F10+'Causas 2005'!F10+'Causas 2004'!F10+'Causas 2003'!F10+'Causas 2011'!F10+'Causas 2012'!F10+'Causas 2013'!F10+'Causas 2014'!F10+'Causas 2015'!F10+'Causas 2016'!F10+'Causas 2017'!I10+'Causas 2018'!I10</f>
        <v>359</v>
      </c>
      <c r="Q11" s="188">
        <f aca="true" t="shared" si="5" ref="Q11:Q22">((P11/P$23*100))</f>
        <v>9.816789718348373</v>
      </c>
      <c r="R11" s="77">
        <f>+'Causas 2010'!G10+'Causas 2009'!G10+'Causas 2008'!G10+'Causas 2007'!G10+'Causas 2006'!G10+'Causas 2005'!G10+'Causas 2004'!G10+'Causas 2003'!G10+'Causas 2011'!G10+'Causas 2012'!G10+'Causas 2013'!G10+'Causas 2014'!G10+'Causas 2015'!G10+'Causas 2016'!G10+'Causas 2017'!J10+'Causas 2018'!J10</f>
        <v>726</v>
      </c>
      <c r="S11" s="188">
        <f aca="true" t="shared" si="6" ref="S11:S22">((R11/R$23*100))</f>
        <v>8.899240009806325</v>
      </c>
      <c r="T11" s="77">
        <f>+'Causas 2010'!H10+'Causas 2009'!H10+'Causas 2008'!H10+'Causas 2007'!H10+'Causas 2006'!H10+'Causas 2005'!H10+'Causas 2004'!H10+'Causas 2003'!H10+'Causas 2011'!H10+'Causas 2012'!H10+'Causas 2013'!H10+'Causas 2014'!H10+'Causas 2015'!H10+'Causas 2016'!H10+'Causas 2017'!K10+'Causas 2018'!K10</f>
        <v>1206</v>
      </c>
      <c r="U11" s="188">
        <f aca="true" t="shared" si="7" ref="U11:U22">((T11/T$23*100))</f>
        <v>2.9858875959395887</v>
      </c>
      <c r="V11" s="77">
        <f>+'Causas 2010'!I10+'Causas 2009'!I10+'Causas 2008'!I10+'Causas 2007'!I10+'Causas 2006'!I10+'Causas 2005'!I10+'Causas 2004'!I10+'Causas 2003'!I10+'Causas 2011'!I10+'Causas 2012'!I10+'Causas 2013'!I10+'Causas 2014'!I10+'Causas 2015'!I10+'Causas 2016'!I10+'Causas 2017'!L10+'Causas 2018'!L10</f>
        <v>876</v>
      </c>
      <c r="W11" s="188">
        <f aca="true" t="shared" si="8" ref="W11:W22">((V11/V$23*100))</f>
        <v>5.267588695129284</v>
      </c>
      <c r="X11" s="77">
        <f>+'Causas 2010'!J10+'Causas 2009'!J10+'Causas 2008'!J10+'Causas 2007'!J10+'Causas 2006'!J10+'Causas 2005'!J10+'Causas 2004'!J10+'Causas 2003'!J10+'Causas 2011'!J10+'Causas 2012'!J10+'Causas 2013'!J10+'Causas 2014'!J10+'Causas 2015'!J10+'Causas 2016'!J10+'Causas 2017'!M10+'Causas 2018'!M10</f>
        <v>272</v>
      </c>
      <c r="Y11" s="188">
        <f aca="true" t="shared" si="9" ref="Y11:Y22">((X11/X$23*100))</f>
        <v>13.634085213032582</v>
      </c>
      <c r="Z11" s="77">
        <f>+'Causas 2010'!K10+'Causas 2009'!K10+'Causas 2008'!K10+'Causas 2007'!K10+'Causas 2006'!K10+'Causas 2005'!K10+'Causas 2004'!K10+'Causas 2003'!K10+'Causas 2011'!K10+'Causas 2012'!K10+'Causas 2013'!K10+'Causas 2014'!K10+'Causas 2015'!K10+'Causas 2016'!K10+'Causas 2017'!N10+'Causas 2018'!N10</f>
        <v>277</v>
      </c>
      <c r="AA11" s="188">
        <f aca="true" t="shared" si="10" ref="AA11:AA22">((Z11/Z$23*100))</f>
        <v>9.08494588389636</v>
      </c>
      <c r="AB11" s="77">
        <f>+'Causas 2010'!L10+'Causas 2009'!L10+'Causas 2008'!L10+'Causas 2007'!L10+'Causas 2006'!L10+'Causas 2005'!L10+'Causas 2004'!L10+'Causas 2003'!L10+'Causas 2011'!L10+'Causas 2012'!L10+'Causas 2013'!L10+'Causas 2014'!L10+'Causas 2015'!L10+'Causas 2016'!L10+'Causas 2017'!O10+'Causas 2018'!O10</f>
        <v>112</v>
      </c>
      <c r="AC11" s="188">
        <f aca="true" t="shared" si="11" ref="AC11:AC22">((AB11/AB$23*100))</f>
        <v>25.396825396825395</v>
      </c>
      <c r="AD11" s="77">
        <f>+'Causas 2010'!M10+'Causas 2009'!M10+'Causas 2008'!M10+'Causas 2007'!M10+'Causas 2006'!M10+'Causas 2005'!M10+'Causas 2004'!M10+'Causas 2003'!M10+'Causas 2011'!M10+'Causas 2012'!M10+'Causas 2013'!M10+'Causas 2014'!M10+'Causas 2015'!M10+'Causas 2016'!M10+'Causas 2017'!P10+'Causas 2018'!P10</f>
        <v>28</v>
      </c>
      <c r="AE11" s="188">
        <f aca="true" t="shared" si="12" ref="AE11:AE22">((AD11/AD$23*100))</f>
        <v>9.180327868852459</v>
      </c>
      <c r="AF11" s="77">
        <f aca="true" t="shared" si="13" ref="AF11:AF22">+AD11+AB11+Z11+X11+V11+T11+R11+P11+N11+L11+J11+H11+F11+D11+B11</f>
        <v>4342</v>
      </c>
      <c r="AG11" s="189">
        <f aca="true" t="shared" si="14" ref="AG11:AG22">+AF11/$AF$23</f>
        <v>0.04474950787908769</v>
      </c>
      <c r="AI11" s="11"/>
    </row>
    <row r="12" spans="1:35" ht="40.5" customHeight="1">
      <c r="A12" s="81" t="s">
        <v>6</v>
      </c>
      <c r="B12" s="81">
        <f>'Causas 2017'!B11+'Causas 2018'!B11</f>
        <v>0</v>
      </c>
      <c r="C12" s="188">
        <f t="shared" si="0"/>
        <v>0</v>
      </c>
      <c r="D12" s="81">
        <f>'Causas 2017'!C11+'Causas 2018'!C11</f>
        <v>0</v>
      </c>
      <c r="E12" s="188">
        <v>0</v>
      </c>
      <c r="F12" s="81">
        <f>'Causas 2017'!D11+'Causas 2018'!D11</f>
        <v>0</v>
      </c>
      <c r="G12" s="188">
        <v>0</v>
      </c>
      <c r="H12" s="77">
        <f>+'Causas 2010'!B11+'Causas 2009'!B11+'Causas 2008'!B11+'Causas 2007'!B11+'Causas 2006'!B11+'Causas 2005'!B11+'Causas 2004'!B11+'Causas 2003'!B11+'Causas 2011'!B11+'Causas 2012'!B11+'Causas 2013'!B11+'Causas 2014'!B11+'Causas 2015'!B11+'Causas 2016'!B11+'Causas 2017'!E11+'Causas 2018'!E11</f>
        <v>0</v>
      </c>
      <c r="I12" s="188">
        <f t="shared" si="1"/>
        <v>0</v>
      </c>
      <c r="J12" s="77">
        <f>+'Causas 2010'!C11+'Causas 2009'!C11+'Causas 2008'!C11+'Causas 2007'!C11+'Causas 2006'!C11+'Causas 2005'!C11+'Causas 2004'!C11+'Causas 2003'!C11+'Causas 2011'!C11+'Causas 2012'!C11+'Causas 2013'!C11+'Causas 2014'!C11+'Causas 2015'!C11+'Causas 2016'!C11+'Causas 2017'!F11+'Causas 2018'!F11</f>
        <v>1</v>
      </c>
      <c r="K12" s="188">
        <f t="shared" si="2"/>
        <v>0.10193679918450561</v>
      </c>
      <c r="L12" s="77">
        <f>+'Causas 2010'!D11+'Causas 2009'!D11+'Causas 2008'!D11+'Causas 2007'!D11+'Causas 2006'!D11+'Causas 2005'!D11+'Causas 2004'!D11+'Causas 2003'!D11+'Causas 2011'!D11+'Causas 2012'!D11+'Causas 2013'!D11+'Causas 2014'!D11+'Causas 2015'!D11+'Causas 2016'!D11+'Causas 2017'!G11+'Causas 2018'!G11</f>
        <v>7</v>
      </c>
      <c r="M12" s="188">
        <f t="shared" si="3"/>
        <v>0.05016482728966605</v>
      </c>
      <c r="N12" s="77">
        <f>+'Causas 2010'!E11+'Causas 2009'!E11+'Causas 2008'!E11+'Causas 2007'!E11+'Causas 2006'!E11+'Causas 2005'!E11+'Causas 2004'!E11+'Causas 2003'!E11+'Causas 2011'!E11+'Causas 2012'!E11+'Causas 2013'!E11+'Causas 2014'!E11+'Causas 2015'!E11+'Causas 2016'!E11+'Causas 2017'!H11+'Causas 2018'!H11</f>
        <v>20</v>
      </c>
      <c r="O12" s="188">
        <f t="shared" si="4"/>
        <v>0.27548209366391185</v>
      </c>
      <c r="P12" s="77">
        <f>+'Causas 2010'!F11+'Causas 2009'!F11+'Causas 2008'!F11+'Causas 2007'!F11+'Causas 2006'!F11+'Causas 2005'!F11+'Causas 2004'!F11+'Causas 2003'!F11+'Causas 2011'!F11+'Causas 2012'!F11+'Causas 2013'!F11+'Causas 2014'!F11+'Causas 2015'!F11+'Causas 2016'!F11+'Causas 2017'!I11+'Causas 2018'!I11</f>
        <v>30</v>
      </c>
      <c r="Q12" s="188">
        <f t="shared" si="5"/>
        <v>0.8203445447087777</v>
      </c>
      <c r="R12" s="77">
        <f>+'Causas 2010'!G11+'Causas 2009'!G11+'Causas 2008'!G11+'Causas 2007'!G11+'Causas 2006'!G11+'Causas 2005'!G11+'Causas 2004'!G11+'Causas 2003'!G11+'Causas 2011'!G11+'Causas 2012'!G11+'Causas 2013'!G11+'Causas 2014'!G11+'Causas 2015'!G11+'Causas 2016'!G11+'Causas 2017'!J11+'Causas 2018'!J11</f>
        <v>159</v>
      </c>
      <c r="S12" s="188">
        <f t="shared" si="6"/>
        <v>1.9490071095856827</v>
      </c>
      <c r="T12" s="77">
        <f>+'Causas 2010'!H11+'Causas 2009'!H11+'Causas 2008'!H11+'Causas 2007'!H11+'Causas 2006'!H11+'Causas 2005'!H11+'Causas 2004'!H11+'Causas 2003'!H11+'Causas 2011'!H11+'Causas 2012'!H11+'Causas 2013'!H11+'Causas 2014'!H11+'Causas 2015'!H11+'Causas 2016'!H11+'Causas 2017'!K11+'Causas 2018'!K11</f>
        <v>652</v>
      </c>
      <c r="U12" s="188">
        <f t="shared" si="7"/>
        <v>1.6142609556820995</v>
      </c>
      <c r="V12" s="77">
        <f>+'Causas 2010'!I11+'Causas 2009'!I11+'Causas 2008'!I11+'Causas 2007'!I11+'Causas 2006'!I11+'Causas 2005'!I11+'Causas 2004'!I11+'Causas 2003'!I11+'Causas 2011'!I11+'Causas 2012'!I11+'Causas 2013'!I11+'Causas 2014'!I11+'Causas 2015'!I11+'Causas 2016'!I11+'Causas 2017'!L11+'Causas 2018'!L11</f>
        <v>181</v>
      </c>
      <c r="W12" s="188">
        <f t="shared" si="8"/>
        <v>1.0883944678292243</v>
      </c>
      <c r="X12" s="77">
        <f>+'Causas 2010'!J11+'Causas 2009'!J11+'Causas 2008'!J11+'Causas 2007'!J11+'Causas 2006'!J11+'Causas 2005'!J11+'Causas 2004'!J11+'Causas 2003'!J11+'Causas 2011'!J11+'Causas 2012'!J11+'Causas 2013'!J11+'Causas 2014'!J11+'Causas 2015'!J11+'Causas 2016'!J11+'Causas 2017'!M11+'Causas 2018'!M11</f>
        <v>66</v>
      </c>
      <c r="Y12" s="188">
        <f t="shared" si="9"/>
        <v>3.308270676691729</v>
      </c>
      <c r="Z12" s="77">
        <f>+'Causas 2010'!K11+'Causas 2009'!K11+'Causas 2008'!K11+'Causas 2007'!K11+'Causas 2006'!K11+'Causas 2005'!K11+'Causas 2004'!K11+'Causas 2003'!K11+'Causas 2011'!K11+'Causas 2012'!K11+'Causas 2013'!K11+'Causas 2014'!K11+'Causas 2015'!K11+'Causas 2016'!K11+'Causas 2017'!N11+'Causas 2018'!N11</f>
        <v>103</v>
      </c>
      <c r="AA12" s="188">
        <f t="shared" si="10"/>
        <v>3.3781567727123645</v>
      </c>
      <c r="AB12" s="77">
        <f>+'Causas 2010'!L11+'Causas 2009'!L11+'Causas 2008'!L11+'Causas 2007'!L11+'Causas 2006'!L11+'Causas 2005'!L11+'Causas 2004'!L11+'Causas 2003'!L11+'Causas 2011'!L11+'Causas 2012'!L11+'Causas 2013'!L11+'Causas 2014'!L11+'Causas 2015'!L11+'Causas 2016'!L11+'Causas 2017'!O11+'Causas 2018'!O11</f>
        <v>2</v>
      </c>
      <c r="AC12" s="188">
        <f t="shared" si="11"/>
        <v>0.45351473922902497</v>
      </c>
      <c r="AD12" s="77">
        <f>+'Causas 2010'!M11+'Causas 2009'!M11+'Causas 2008'!M11+'Causas 2007'!M11+'Causas 2006'!M11+'Causas 2005'!M11+'Causas 2004'!M11+'Causas 2003'!M11+'Causas 2011'!M11+'Causas 2012'!M11+'Causas 2013'!M11+'Causas 2014'!M11+'Causas 2015'!M11+'Causas 2016'!M11+'Causas 2017'!P11+'Causas 2018'!P11</f>
        <v>1</v>
      </c>
      <c r="AE12" s="188">
        <f t="shared" si="12"/>
        <v>0.32786885245901637</v>
      </c>
      <c r="AF12" s="77">
        <f t="shared" si="13"/>
        <v>1222</v>
      </c>
      <c r="AG12" s="189">
        <f t="shared" si="14"/>
        <v>0.012594172876150429</v>
      </c>
      <c r="AI12" s="11"/>
    </row>
    <row r="13" spans="1:35" ht="39" customHeight="1">
      <c r="A13" s="81" t="s">
        <v>7</v>
      </c>
      <c r="B13" s="81">
        <f>'Causas 2017'!B12+'Causas 2018'!B12</f>
        <v>0</v>
      </c>
      <c r="C13" s="188">
        <f t="shared" si="0"/>
        <v>0</v>
      </c>
      <c r="D13" s="81">
        <f>'Causas 2017'!C12+'Causas 2018'!C12</f>
        <v>0</v>
      </c>
      <c r="E13" s="188">
        <v>0</v>
      </c>
      <c r="F13" s="81">
        <f>'Causas 2017'!D12+'Causas 2018'!D12</f>
        <v>0</v>
      </c>
      <c r="G13" s="188">
        <v>0</v>
      </c>
      <c r="H13" s="77">
        <f>+'Causas 2010'!B12+'Causas 2009'!B12+'Causas 2008'!B12+'Causas 2007'!B12+'Causas 2006'!B12+'Causas 2005'!B12+'Causas 2004'!B12+'Causas 2003'!B12+'Causas 2011'!B12+'Causas 2012'!B12+'Causas 2013'!B12+'Causas 2014'!B12+'Causas 2015'!B12+'Causas 2016'!B12+'Causas 2017'!E12+'Causas 2018'!E12</f>
        <v>8</v>
      </c>
      <c r="I13" s="188">
        <f t="shared" si="1"/>
        <v>3.9800995024875623</v>
      </c>
      <c r="J13" s="77">
        <f>+'Causas 2010'!C12+'Causas 2009'!C12+'Causas 2008'!C12+'Causas 2007'!C12+'Causas 2006'!C12+'Causas 2005'!C12+'Causas 2004'!C12+'Causas 2003'!C12+'Causas 2011'!C12+'Causas 2012'!C12+'Causas 2013'!C12+'Causas 2014'!C12+'Causas 2015'!C12+'Causas 2016'!C12+'Causas 2017'!F12+'Causas 2018'!F12</f>
        <v>95</v>
      </c>
      <c r="K13" s="188">
        <f t="shared" si="2"/>
        <v>9.683995922528032</v>
      </c>
      <c r="L13" s="77">
        <f>+'Causas 2010'!D12+'Causas 2009'!D12+'Causas 2008'!D12+'Causas 2007'!D12+'Causas 2006'!D12+'Causas 2005'!D12+'Causas 2004'!D12+'Causas 2003'!D12+'Causas 2011'!D12+'Causas 2012'!D12+'Causas 2013'!D12+'Causas 2014'!D12+'Causas 2015'!D12+'Causas 2016'!D12+'Causas 2017'!G12+'Causas 2018'!G12</f>
        <v>2224</v>
      </c>
      <c r="M13" s="188">
        <f t="shared" si="3"/>
        <v>15.938082270316755</v>
      </c>
      <c r="N13" s="77">
        <f>+'Causas 2010'!E12+'Causas 2009'!E12+'Causas 2008'!E12+'Causas 2007'!E12+'Causas 2006'!E12+'Causas 2005'!E12+'Causas 2004'!E12+'Causas 2003'!E12+'Causas 2011'!E12+'Causas 2012'!E12+'Causas 2013'!E12+'Causas 2014'!E12+'Causas 2015'!E12+'Causas 2016'!E12+'Causas 2017'!H12+'Causas 2018'!H12</f>
        <v>457</v>
      </c>
      <c r="O13" s="188">
        <f t="shared" si="4"/>
        <v>6.294765840220386</v>
      </c>
      <c r="P13" s="77">
        <f>+'Causas 2010'!F12+'Causas 2009'!F12+'Causas 2008'!F12+'Causas 2007'!F12+'Causas 2006'!F12+'Causas 2005'!F12+'Causas 2004'!F12+'Causas 2003'!F12+'Causas 2011'!F12+'Causas 2012'!F12+'Causas 2013'!F12+'Causas 2014'!F12+'Causas 2015'!F12+'Causas 2016'!F12+'Causas 2017'!I12+'Causas 2018'!I12</f>
        <v>228</v>
      </c>
      <c r="Q13" s="188">
        <f t="shared" si="5"/>
        <v>6.234618539786711</v>
      </c>
      <c r="R13" s="77">
        <f>+'Causas 2010'!G12+'Causas 2009'!G12+'Causas 2008'!G12+'Causas 2007'!G12+'Causas 2006'!G12+'Causas 2005'!G12+'Causas 2004'!G12+'Causas 2003'!G12+'Causas 2011'!G12+'Causas 2012'!G12+'Causas 2013'!G12+'Causas 2014'!G12+'Causas 2015'!G12+'Causas 2016'!G12+'Causas 2017'!J12+'Causas 2018'!J12</f>
        <v>557</v>
      </c>
      <c r="S13" s="188">
        <f t="shared" si="6"/>
        <v>6.827653836724687</v>
      </c>
      <c r="T13" s="77">
        <f>+'Causas 2010'!H12+'Causas 2009'!H12+'Causas 2008'!H12+'Causas 2007'!H12+'Causas 2006'!H12+'Causas 2005'!H12+'Causas 2004'!H12+'Causas 2003'!H12+'Causas 2011'!H12+'Causas 2012'!H12+'Causas 2013'!H12+'Causas 2014'!H12+'Causas 2015'!H12+'Causas 2016'!H12+'Causas 2017'!K12+'Causas 2018'!K12</f>
        <v>1591</v>
      </c>
      <c r="U13" s="188">
        <f t="shared" si="7"/>
        <v>3.9390938351077</v>
      </c>
      <c r="V13" s="77">
        <f>+'Causas 2010'!I12+'Causas 2009'!I12+'Causas 2008'!I12+'Causas 2007'!I12+'Causas 2006'!I12+'Causas 2005'!I12+'Causas 2004'!I12+'Causas 2003'!I12+'Causas 2011'!I12+'Causas 2012'!I12+'Causas 2013'!I12+'Causas 2014'!I12+'Causas 2015'!I12+'Causas 2016'!I12+'Causas 2017'!L12+'Causas 2018'!L12</f>
        <v>1118</v>
      </c>
      <c r="W13" s="188">
        <f t="shared" si="8"/>
        <v>6.722790138304269</v>
      </c>
      <c r="X13" s="77">
        <f>+'Causas 2010'!J12+'Causas 2009'!J12+'Causas 2008'!J12+'Causas 2007'!J12+'Causas 2006'!J12+'Causas 2005'!J12+'Causas 2004'!J12+'Causas 2003'!J12+'Causas 2011'!J12+'Causas 2012'!J12+'Causas 2013'!J12+'Causas 2014'!J12+'Causas 2015'!J12+'Causas 2016'!J12+'Causas 2017'!M12+'Causas 2018'!M12</f>
        <v>254</v>
      </c>
      <c r="Y13" s="188">
        <f t="shared" si="9"/>
        <v>12.731829573934835</v>
      </c>
      <c r="Z13" s="77">
        <f>+'Causas 2010'!K12+'Causas 2009'!K12+'Causas 2008'!K12+'Causas 2007'!K12+'Causas 2006'!K12+'Causas 2005'!K12+'Causas 2004'!K12+'Causas 2003'!K12+'Causas 2011'!K12+'Causas 2012'!K12+'Causas 2013'!K12+'Causas 2014'!K12+'Causas 2015'!K12+'Causas 2016'!K12+'Causas 2017'!N12+'Causas 2018'!N12</f>
        <v>655</v>
      </c>
      <c r="AA13" s="188">
        <f t="shared" si="10"/>
        <v>21.482453263365038</v>
      </c>
      <c r="AB13" s="77">
        <f>+'Causas 2010'!L12+'Causas 2009'!L12+'Causas 2008'!L12+'Causas 2007'!L12+'Causas 2006'!L12+'Causas 2005'!L12+'Causas 2004'!L12+'Causas 2003'!L12+'Causas 2011'!L12+'Causas 2012'!L12+'Causas 2013'!L12+'Causas 2014'!L12+'Causas 2015'!L12+'Causas 2016'!L12+'Causas 2017'!O12+'Causas 2018'!O12</f>
        <v>51</v>
      </c>
      <c r="AC13" s="188">
        <f t="shared" si="11"/>
        <v>11.564625850340136</v>
      </c>
      <c r="AD13" s="77">
        <f>+'Causas 2010'!M12+'Causas 2009'!M12+'Causas 2008'!M12+'Causas 2007'!M12+'Causas 2006'!M12+'Causas 2005'!M12+'Causas 2004'!M12+'Causas 2003'!M12+'Causas 2011'!M12+'Causas 2012'!M12+'Causas 2013'!M12+'Causas 2014'!M12+'Causas 2015'!M12+'Causas 2016'!M12+'Causas 2017'!P12+'Causas 2018'!P12</f>
        <v>80</v>
      </c>
      <c r="AE13" s="188">
        <f t="shared" si="12"/>
        <v>26.229508196721312</v>
      </c>
      <c r="AF13" s="77">
        <f t="shared" si="13"/>
        <v>7318</v>
      </c>
      <c r="AG13" s="189">
        <f t="shared" si="14"/>
        <v>0.07542075049727401</v>
      </c>
      <c r="AI13" s="11"/>
    </row>
    <row r="14" spans="1:35" ht="35.25" customHeight="1">
      <c r="A14" s="81" t="s">
        <v>8</v>
      </c>
      <c r="B14" s="81">
        <f>'Causas 2017'!B13+'Causas 2018'!B13</f>
        <v>0</v>
      </c>
      <c r="C14" s="188">
        <f t="shared" si="0"/>
        <v>0</v>
      </c>
      <c r="D14" s="81">
        <f>'Causas 2017'!C13+'Causas 2018'!C13</f>
        <v>0</v>
      </c>
      <c r="E14" s="188">
        <v>0</v>
      </c>
      <c r="F14" s="81">
        <f>'Causas 2017'!D13+'Causas 2018'!D13</f>
        <v>0</v>
      </c>
      <c r="G14" s="188">
        <v>0</v>
      </c>
      <c r="H14" s="77">
        <f>+'Causas 2010'!B13+'Causas 2009'!B13+'Causas 2008'!B13+'Causas 2007'!B13+'Causas 2006'!B13+'Causas 2005'!B13+'Causas 2004'!B13+'Causas 2003'!B13+'Causas 2011'!B13+'Causas 2012'!B13+'Causas 2013'!B13+'Causas 2014'!B13+'Causas 2015'!B13+'Causas 2016'!B13+'Causas 2017'!E13+'Causas 2018'!E13</f>
        <v>0</v>
      </c>
      <c r="I14" s="188">
        <f t="shared" si="1"/>
        <v>0</v>
      </c>
      <c r="J14" s="77">
        <f>+'Causas 2010'!C13+'Causas 2009'!C13+'Causas 2008'!C13+'Causas 2007'!C13+'Causas 2006'!C13+'Causas 2005'!C13+'Causas 2004'!C13+'Causas 2003'!C13+'Causas 2011'!C13+'Causas 2012'!C13+'Causas 2013'!C13+'Causas 2014'!C13+'Causas 2015'!C13+'Causas 2016'!C13+'Causas 2017'!F13+'Causas 2018'!F13</f>
        <v>0</v>
      </c>
      <c r="K14" s="188">
        <f t="shared" si="2"/>
        <v>0</v>
      </c>
      <c r="L14" s="77">
        <f>+'Causas 2010'!D13+'Causas 2009'!D13+'Causas 2008'!D13+'Causas 2007'!D13+'Causas 2006'!D13+'Causas 2005'!D13+'Causas 2004'!D13+'Causas 2003'!D13+'Causas 2011'!D13+'Causas 2012'!D13+'Causas 2013'!D13+'Causas 2014'!D13+'Causas 2015'!D13+'Causas 2016'!D13+'Causas 2017'!G13+'Causas 2018'!G13</f>
        <v>6</v>
      </c>
      <c r="M14" s="188">
        <f t="shared" si="3"/>
        <v>0.04299842339114232</v>
      </c>
      <c r="N14" s="77">
        <f>+'Causas 2010'!E13+'Causas 2009'!E13+'Causas 2008'!E13+'Causas 2007'!E13+'Causas 2006'!E13+'Causas 2005'!E13+'Causas 2004'!E13+'Causas 2003'!E13+'Causas 2011'!E13+'Causas 2012'!E13+'Causas 2013'!E13+'Causas 2014'!E13+'Causas 2015'!E13+'Causas 2016'!E13+'Causas 2017'!H13+'Causas 2018'!H13</f>
        <v>25</v>
      </c>
      <c r="O14" s="188">
        <f t="shared" si="4"/>
        <v>0.34435261707988984</v>
      </c>
      <c r="P14" s="77">
        <f>+'Causas 2010'!F13+'Causas 2009'!F13+'Causas 2008'!F13+'Causas 2007'!F13+'Causas 2006'!F13+'Causas 2005'!F13+'Causas 2004'!F13+'Causas 2003'!F13+'Causas 2011'!F13+'Causas 2012'!F13+'Causas 2013'!F13+'Causas 2014'!F13+'Causas 2015'!F13+'Causas 2016'!F13+'Causas 2017'!I13+'Causas 2018'!I13</f>
        <v>7</v>
      </c>
      <c r="Q14" s="188">
        <f t="shared" si="5"/>
        <v>0.1914137270987148</v>
      </c>
      <c r="R14" s="77">
        <f>+'Causas 2010'!G13+'Causas 2009'!G13+'Causas 2008'!G13+'Causas 2007'!G13+'Causas 2006'!G13+'Causas 2005'!G13+'Causas 2004'!G13+'Causas 2003'!G13+'Causas 2011'!G13+'Causas 2012'!G13+'Causas 2013'!G13+'Causas 2014'!G13+'Causas 2015'!G13+'Causas 2016'!G13+'Causas 2017'!J13+'Causas 2018'!J13</f>
        <v>64</v>
      </c>
      <c r="S14" s="188">
        <f t="shared" si="6"/>
        <v>0.7845060063741113</v>
      </c>
      <c r="T14" s="77">
        <f>+'Causas 2010'!H13+'Causas 2009'!H13+'Causas 2008'!H13+'Causas 2007'!H13+'Causas 2006'!H13+'Causas 2005'!H13+'Causas 2004'!H13+'Causas 2003'!H13+'Causas 2011'!H13+'Causas 2012'!H13+'Causas 2013'!H13+'Causas 2014'!H13+'Causas 2015'!H13+'Causas 2016'!H13+'Causas 2017'!K13+'Causas 2018'!K13</f>
        <v>173</v>
      </c>
      <c r="U14" s="188">
        <f t="shared" si="7"/>
        <v>0.428323842535281</v>
      </c>
      <c r="V14" s="77">
        <f>+'Causas 2010'!I13+'Causas 2009'!I13+'Causas 2008'!I13+'Causas 2007'!I13+'Causas 2006'!I13+'Causas 2005'!I13+'Causas 2004'!I13+'Causas 2003'!I13+'Causas 2011'!I13+'Causas 2012'!I13+'Causas 2013'!I13+'Causas 2014'!I13+'Causas 2015'!I13+'Causas 2016'!I13+'Causas 2017'!L13+'Causas 2018'!L13</f>
        <v>48</v>
      </c>
      <c r="W14" s="188">
        <f t="shared" si="8"/>
        <v>0.28863499699338546</v>
      </c>
      <c r="X14" s="77">
        <f>+'Causas 2010'!J13+'Causas 2009'!J13+'Causas 2008'!J13+'Causas 2007'!J13+'Causas 2006'!J13+'Causas 2005'!J13+'Causas 2004'!J13+'Causas 2003'!J13+'Causas 2011'!J13+'Causas 2012'!J13+'Causas 2013'!J13+'Causas 2014'!J13+'Causas 2015'!J13+'Causas 2016'!J13+'Causas 2017'!M13+'Causas 2018'!M13</f>
        <v>19</v>
      </c>
      <c r="Y14" s="188">
        <f t="shared" si="9"/>
        <v>0.9523809523809524</v>
      </c>
      <c r="Z14" s="77">
        <f>+'Causas 2010'!K13+'Causas 2009'!K13+'Causas 2008'!K13+'Causas 2007'!K13+'Causas 2006'!K13+'Causas 2005'!K13+'Causas 2004'!K13+'Causas 2003'!K13+'Causas 2011'!K13+'Causas 2012'!K13+'Causas 2013'!K13+'Causas 2014'!K13+'Causas 2015'!K13+'Causas 2016'!K13+'Causas 2017'!N13+'Causas 2018'!N13</f>
        <v>2</v>
      </c>
      <c r="AA14" s="188">
        <f t="shared" si="10"/>
        <v>0.06559527714004591</v>
      </c>
      <c r="AB14" s="77">
        <f>+'Causas 2010'!L13+'Causas 2009'!L13+'Causas 2008'!L13+'Causas 2007'!L13+'Causas 2006'!L13+'Causas 2005'!L13+'Causas 2004'!L13+'Causas 2003'!L13+'Causas 2011'!L13+'Causas 2012'!L13+'Causas 2013'!L13+'Causas 2014'!L13+'Causas 2015'!L13+'Causas 2016'!L13+'Causas 2017'!O13+'Causas 2018'!O13</f>
        <v>0</v>
      </c>
      <c r="AC14" s="188">
        <f t="shared" si="11"/>
        <v>0</v>
      </c>
      <c r="AD14" s="77">
        <f>+'Causas 2010'!M13+'Causas 2009'!M13+'Causas 2008'!M13+'Causas 2007'!M13+'Causas 2006'!M13+'Causas 2005'!M13+'Causas 2004'!M13+'Causas 2003'!M13+'Causas 2011'!M13+'Causas 2012'!M13+'Causas 2013'!M13+'Causas 2014'!M13+'Causas 2015'!M13+'Causas 2016'!M13+'Causas 2017'!P13+'Causas 2018'!P13</f>
        <v>0</v>
      </c>
      <c r="AE14" s="188">
        <f t="shared" si="12"/>
        <v>0</v>
      </c>
      <c r="AF14" s="77">
        <f t="shared" si="13"/>
        <v>344</v>
      </c>
      <c r="AG14" s="189">
        <f t="shared" si="14"/>
        <v>0.00354533180801616</v>
      </c>
      <c r="AI14" s="11"/>
    </row>
    <row r="15" spans="1:35" ht="58.5" customHeight="1">
      <c r="A15" s="81" t="s">
        <v>9</v>
      </c>
      <c r="B15" s="81">
        <f>'Causas 2017'!B14+'Causas 2018'!B14</f>
        <v>0</v>
      </c>
      <c r="C15" s="188">
        <f t="shared" si="0"/>
        <v>0</v>
      </c>
      <c r="D15" s="81">
        <f>'Causas 2017'!C14+'Causas 2018'!C14</f>
        <v>0</v>
      </c>
      <c r="E15" s="188">
        <v>0</v>
      </c>
      <c r="F15" s="81">
        <f>'Causas 2017'!D14+'Causas 2018'!D14</f>
        <v>0</v>
      </c>
      <c r="G15" s="188">
        <v>0</v>
      </c>
      <c r="H15" s="77">
        <f>+'Causas 2010'!B14+'Causas 2009'!B14+'Causas 2008'!B14+'Causas 2007'!B14+'Causas 2006'!B14+'Causas 2005'!B14+'Causas 2004'!B14+'Causas 2003'!B14+'Causas 2011'!B14+'Causas 2012'!B14+'Causas 2013'!B14+'Causas 2014'!B14+'Causas 2015'!B14+'Causas 2016'!B14+'Causas 2017'!E14+'Causas 2018'!E14</f>
        <v>0</v>
      </c>
      <c r="I15" s="188">
        <f t="shared" si="1"/>
        <v>0</v>
      </c>
      <c r="J15" s="77">
        <f>+'Causas 2010'!C14+'Causas 2009'!C14+'Causas 2008'!C14+'Causas 2007'!C14+'Causas 2006'!C14+'Causas 2005'!C14+'Causas 2004'!C14+'Causas 2003'!C14+'Causas 2011'!C14+'Causas 2012'!C14+'Causas 2013'!C14+'Causas 2014'!C14+'Causas 2015'!C14+'Causas 2016'!C14+'Causas 2017'!F14+'Causas 2018'!F14</f>
        <v>0</v>
      </c>
      <c r="K15" s="188">
        <f t="shared" si="2"/>
        <v>0</v>
      </c>
      <c r="L15" s="77">
        <f>+'Causas 2010'!D14+'Causas 2009'!D14+'Causas 2008'!D14+'Causas 2007'!D14+'Causas 2006'!D14+'Causas 2005'!D14+'Causas 2004'!D14+'Causas 2003'!D14+'Causas 2011'!D14+'Causas 2012'!D14+'Causas 2013'!D14+'Causas 2014'!D14+'Causas 2015'!D14+'Causas 2016'!D14+'Causas 2017'!G14+'Causas 2018'!G14</f>
        <v>50</v>
      </c>
      <c r="M15" s="188">
        <f t="shared" si="3"/>
        <v>0.35832019492618605</v>
      </c>
      <c r="N15" s="77">
        <f>+'Causas 2010'!E14+'Causas 2009'!E14+'Causas 2008'!E14+'Causas 2007'!E14+'Causas 2006'!E14+'Causas 2005'!E14+'Causas 2004'!E14+'Causas 2003'!E14+'Causas 2011'!E14+'Causas 2012'!E14+'Causas 2013'!E14+'Causas 2014'!E14+'Causas 2015'!E14+'Causas 2016'!E14+'Causas 2017'!H14+'Causas 2018'!H14</f>
        <v>62</v>
      </c>
      <c r="O15" s="188">
        <f t="shared" si="4"/>
        <v>0.8539944903581268</v>
      </c>
      <c r="P15" s="77">
        <f>+'Causas 2010'!F14+'Causas 2009'!F14+'Causas 2008'!F14+'Causas 2007'!F14+'Causas 2006'!F14+'Causas 2005'!F14+'Causas 2004'!F14+'Causas 2003'!F14+'Causas 2011'!F14+'Causas 2012'!F14+'Causas 2013'!F14+'Causas 2014'!F14+'Causas 2015'!F14+'Causas 2016'!F14+'Causas 2017'!I14+'Causas 2018'!I14</f>
        <v>31</v>
      </c>
      <c r="Q15" s="188">
        <f t="shared" si="5"/>
        <v>0.847689362865737</v>
      </c>
      <c r="R15" s="77">
        <f>+'Causas 2010'!G14+'Causas 2009'!G14+'Causas 2008'!G14+'Causas 2007'!G14+'Causas 2006'!G14+'Causas 2005'!G14+'Causas 2004'!G14+'Causas 2003'!G14+'Causas 2011'!G14+'Causas 2012'!G14+'Causas 2013'!G14+'Causas 2014'!G14+'Causas 2015'!G14+'Causas 2016'!G14+'Causas 2017'!J14+'Causas 2018'!J14</f>
        <v>96</v>
      </c>
      <c r="S15" s="188">
        <f t="shared" si="6"/>
        <v>1.1767590095611669</v>
      </c>
      <c r="T15" s="77">
        <f>+'Causas 2010'!H14+'Causas 2009'!H14+'Causas 2008'!H14+'Causas 2007'!H14+'Causas 2006'!H14+'Causas 2005'!H14+'Causas 2004'!H14+'Causas 2003'!H14+'Causas 2011'!H14+'Causas 2012'!H14+'Causas 2013'!H14+'Causas 2014'!H14+'Causas 2015'!H14+'Causas 2016'!H14+'Causas 2017'!K14+'Causas 2018'!K14</f>
        <v>494</v>
      </c>
      <c r="U15" s="188">
        <f t="shared" si="7"/>
        <v>1.2230750185689527</v>
      </c>
      <c r="V15" s="77">
        <f>+'Causas 2010'!I14+'Causas 2009'!I14+'Causas 2008'!I14+'Causas 2007'!I14+'Causas 2006'!I14+'Causas 2005'!I14+'Causas 2004'!I14+'Causas 2003'!I14+'Causas 2011'!I14+'Causas 2012'!I14+'Causas 2013'!I14+'Causas 2014'!I14+'Causas 2015'!I14+'Causas 2016'!I14+'Causas 2017'!L14+'Causas 2018'!L14</f>
        <v>236</v>
      </c>
      <c r="W15" s="188">
        <f t="shared" si="8"/>
        <v>1.419122068550812</v>
      </c>
      <c r="X15" s="77">
        <f>+'Causas 2010'!J14+'Causas 2009'!J14+'Causas 2008'!J14+'Causas 2007'!J14+'Causas 2006'!J14+'Causas 2005'!J14+'Causas 2004'!J14+'Causas 2003'!J14+'Causas 2011'!J14+'Causas 2012'!J14+'Causas 2013'!J14+'Causas 2014'!J14+'Causas 2015'!J14+'Causas 2016'!J14+'Causas 2017'!M14+'Causas 2018'!M14</f>
        <v>13</v>
      </c>
      <c r="Y15" s="188">
        <f t="shared" si="9"/>
        <v>0.6516290726817042</v>
      </c>
      <c r="Z15" s="77">
        <f>+'Causas 2010'!K14+'Causas 2009'!K14+'Causas 2008'!K14+'Causas 2007'!K14+'Causas 2006'!K14+'Causas 2005'!K14+'Causas 2004'!K14+'Causas 2003'!K14+'Causas 2011'!K14+'Causas 2012'!K14+'Causas 2013'!K14+'Causas 2014'!K14+'Causas 2015'!K14+'Causas 2016'!K14+'Causas 2017'!N14+'Causas 2018'!N14</f>
        <v>15</v>
      </c>
      <c r="AA15" s="188">
        <f t="shared" si="10"/>
        <v>0.49196457855034437</v>
      </c>
      <c r="AB15" s="77">
        <f>+'Causas 2010'!L14+'Causas 2009'!L14+'Causas 2008'!L14+'Causas 2007'!L14+'Causas 2006'!L14+'Causas 2005'!L14+'Causas 2004'!L14+'Causas 2003'!L14+'Causas 2011'!L14+'Causas 2012'!L14+'Causas 2013'!L14+'Causas 2014'!L14+'Causas 2015'!L14+'Causas 2016'!L14+'Causas 2017'!O14+'Causas 2018'!O14</f>
        <v>5</v>
      </c>
      <c r="AC15" s="188">
        <f t="shared" si="11"/>
        <v>1.1337868480725624</v>
      </c>
      <c r="AD15" s="77">
        <f>+'Causas 2010'!M14+'Causas 2009'!M14+'Causas 2008'!M14+'Causas 2007'!M14+'Causas 2006'!M14+'Causas 2005'!M14+'Causas 2004'!M14+'Causas 2003'!M14+'Causas 2011'!M14+'Causas 2012'!M14+'Causas 2013'!M14+'Causas 2014'!M14+'Causas 2015'!M14+'Causas 2016'!M14+'Causas 2017'!P14+'Causas 2018'!P14</f>
        <v>6</v>
      </c>
      <c r="AE15" s="188">
        <f t="shared" si="12"/>
        <v>1.9672131147540985</v>
      </c>
      <c r="AF15" s="77">
        <f t="shared" si="13"/>
        <v>1008</v>
      </c>
      <c r="AG15" s="189">
        <f t="shared" si="14"/>
        <v>0.010388646693256655</v>
      </c>
      <c r="AI15" s="11"/>
    </row>
    <row r="16" spans="1:35" ht="30.75" customHeight="1">
      <c r="A16" s="81" t="s">
        <v>10</v>
      </c>
      <c r="B16" s="81">
        <f>'Causas 2017'!B15+'Causas 2018'!B15</f>
        <v>1</v>
      </c>
      <c r="C16" s="188">
        <f t="shared" si="0"/>
        <v>14.285714285714285</v>
      </c>
      <c r="D16" s="81">
        <f>'Causas 2017'!C15+'Causas 2018'!C15</f>
        <v>0</v>
      </c>
      <c r="E16" s="188">
        <v>0</v>
      </c>
      <c r="F16" s="81">
        <f>'Causas 2017'!D15+'Causas 2018'!D15</f>
        <v>0</v>
      </c>
      <c r="G16" s="188">
        <v>0</v>
      </c>
      <c r="H16" s="77">
        <f>+'Causas 2010'!B15+'Causas 2009'!B15+'Causas 2008'!B15+'Causas 2007'!B15+'Causas 2006'!B15+'Causas 2005'!B15+'Causas 2004'!B15+'Causas 2003'!B15+'Causas 2011'!B15+'Causas 2012'!B15+'Causas 2013'!B15+'Causas 2014'!B15+'Causas 2015'!B15+'Causas 2016'!B15+'Causas 2017'!E15+'Causas 2018'!E15</f>
        <v>3</v>
      </c>
      <c r="I16" s="188">
        <f t="shared" si="1"/>
        <v>1.4925373134328357</v>
      </c>
      <c r="J16" s="77">
        <f>+'Causas 2010'!C15+'Causas 2009'!C15+'Causas 2008'!C15+'Causas 2007'!C15+'Causas 2006'!C15+'Causas 2005'!C15+'Causas 2004'!C15+'Causas 2003'!C15+'Causas 2011'!C15+'Causas 2012'!C15+'Causas 2013'!C15+'Causas 2014'!C15+'Causas 2015'!C15+'Causas 2016'!C15+'Causas 2017'!F15+'Causas 2018'!F15</f>
        <v>223</v>
      </c>
      <c r="K16" s="188">
        <f t="shared" si="2"/>
        <v>22.73190621814475</v>
      </c>
      <c r="L16" s="77">
        <f>+'Causas 2010'!D15+'Causas 2009'!D15+'Causas 2008'!D15+'Causas 2007'!D15+'Causas 2006'!D15+'Causas 2005'!D15+'Causas 2004'!D15+'Causas 2003'!D15+'Causas 2011'!D15+'Causas 2012'!D15+'Causas 2013'!D15+'Causas 2014'!D15+'Causas 2015'!D15+'Causas 2016'!D15+'Causas 2017'!G15+'Causas 2018'!G15</f>
        <v>7126</v>
      </c>
      <c r="M16" s="188">
        <f t="shared" si="3"/>
        <v>51.067794180880036</v>
      </c>
      <c r="N16" s="77">
        <f>+'Causas 2010'!E15+'Causas 2009'!E15+'Causas 2008'!E15+'Causas 2007'!E15+'Causas 2006'!E15+'Causas 2005'!E15+'Causas 2004'!E15+'Causas 2003'!E15+'Causas 2011'!E15+'Causas 2012'!E15+'Causas 2013'!E15+'Causas 2014'!E15+'Causas 2015'!E15+'Causas 2016'!E15+'Causas 2017'!H15+'Causas 2018'!H15</f>
        <v>4557</v>
      </c>
      <c r="O16" s="188">
        <f t="shared" si="4"/>
        <v>62.768595041322314</v>
      </c>
      <c r="P16" s="77">
        <f>+'Causas 2010'!F15+'Causas 2009'!F15+'Causas 2008'!F15+'Causas 2007'!F15+'Causas 2006'!F15+'Causas 2005'!F15+'Causas 2004'!F15+'Causas 2003'!F15+'Causas 2011'!F15+'Causas 2012'!F15+'Causas 2013'!F15+'Causas 2014'!F15+'Causas 2015'!F15+'Causas 2016'!F15+'Causas 2017'!I15+'Causas 2018'!I15</f>
        <v>1862</v>
      </c>
      <c r="Q16" s="188">
        <f t="shared" si="5"/>
        <v>50.916051408258134</v>
      </c>
      <c r="R16" s="77">
        <f>+'Causas 2010'!G15+'Causas 2009'!G15+'Causas 2008'!G15+'Causas 2007'!G15+'Causas 2006'!G15+'Causas 2005'!G15+'Causas 2004'!G15+'Causas 2003'!G15+'Causas 2011'!G15+'Causas 2012'!G15+'Causas 2013'!G15+'Causas 2014'!G15+'Causas 2015'!G15+'Causas 2016'!G15+'Causas 2017'!J15+'Causas 2018'!J15</f>
        <v>3697</v>
      </c>
      <c r="S16" s="188">
        <f t="shared" si="6"/>
        <v>45.31747977445452</v>
      </c>
      <c r="T16" s="77">
        <f>+'Causas 2010'!H15+'Causas 2009'!H15+'Causas 2008'!H15+'Causas 2007'!H15+'Causas 2006'!H15+'Causas 2005'!H15+'Causas 2004'!H15+'Causas 2003'!H15+'Causas 2011'!H15+'Causas 2012'!H15+'Causas 2013'!H15+'Causas 2014'!H15+'Causas 2015'!H15+'Causas 2016'!H15+'Causas 2017'!K15+'Causas 2018'!K15</f>
        <v>6961</v>
      </c>
      <c r="U16" s="188">
        <f t="shared" si="7"/>
        <v>17.23446397623174</v>
      </c>
      <c r="V16" s="77">
        <f>+'Causas 2010'!I15+'Causas 2009'!I15+'Causas 2008'!I15+'Causas 2007'!I15+'Causas 2006'!I15+'Causas 2005'!I15+'Causas 2004'!I15+'Causas 2003'!I15+'Causas 2011'!I15+'Causas 2012'!I15+'Causas 2013'!I15+'Causas 2014'!I15+'Causas 2015'!I15+'Causas 2016'!I15+'Causas 2017'!L15+'Causas 2018'!L15</f>
        <v>3656</v>
      </c>
      <c r="W16" s="188">
        <f t="shared" si="8"/>
        <v>21.984365604329525</v>
      </c>
      <c r="X16" s="77">
        <f>+'Causas 2010'!J15+'Causas 2009'!J15+'Causas 2008'!J15+'Causas 2007'!J15+'Causas 2006'!J15+'Causas 2005'!J15+'Causas 2004'!J15+'Causas 2003'!J15+'Causas 2011'!J15+'Causas 2012'!J15+'Causas 2013'!J15+'Causas 2014'!J15+'Causas 2015'!J15+'Causas 2016'!J15+'Causas 2017'!M15+'Causas 2018'!M15</f>
        <v>536</v>
      </c>
      <c r="Y16" s="188">
        <f t="shared" si="9"/>
        <v>26.8671679197995</v>
      </c>
      <c r="Z16" s="77">
        <f>+'Causas 2010'!K15+'Causas 2009'!K15+'Causas 2008'!K15+'Causas 2007'!K15+'Causas 2006'!K15+'Causas 2005'!K15+'Causas 2004'!K15+'Causas 2003'!K15+'Causas 2011'!K15+'Causas 2012'!K15+'Causas 2013'!K15+'Causas 2014'!K15+'Causas 2015'!K15+'Causas 2016'!K15+'Causas 2017'!N15+'Causas 2018'!N15</f>
        <v>1086</v>
      </c>
      <c r="AA16" s="188">
        <f t="shared" si="10"/>
        <v>35.61823548704493</v>
      </c>
      <c r="AB16" s="77">
        <f>+'Causas 2010'!L15+'Causas 2009'!L15+'Causas 2008'!L15+'Causas 2007'!L15+'Causas 2006'!L15+'Causas 2005'!L15+'Causas 2004'!L15+'Causas 2003'!L15+'Causas 2011'!L15+'Causas 2012'!L15+'Causas 2013'!L15+'Causas 2014'!L15+'Causas 2015'!L15+'Causas 2016'!L15+'Causas 2017'!O15+'Causas 2018'!O15</f>
        <v>50</v>
      </c>
      <c r="AC16" s="188">
        <f t="shared" si="11"/>
        <v>11.337868480725625</v>
      </c>
      <c r="AD16" s="77">
        <f>+'Causas 2010'!M15+'Causas 2009'!M15+'Causas 2008'!M15+'Causas 2007'!M15+'Causas 2006'!M15+'Causas 2005'!M15+'Causas 2004'!M15+'Causas 2003'!M15+'Causas 2011'!M15+'Causas 2012'!M15+'Causas 2013'!M15+'Causas 2014'!M15+'Causas 2015'!M15+'Causas 2016'!M15+'Causas 2017'!P15+'Causas 2018'!P15</f>
        <v>47</v>
      </c>
      <c r="AE16" s="188">
        <f t="shared" si="12"/>
        <v>15.40983606557377</v>
      </c>
      <c r="AF16" s="77">
        <f t="shared" si="13"/>
        <v>29805</v>
      </c>
      <c r="AG16" s="189">
        <f t="shared" si="14"/>
        <v>0.3071762050520978</v>
      </c>
      <c r="AI16" s="11"/>
    </row>
    <row r="17" spans="1:35" ht="30" customHeight="1">
      <c r="A17" s="81" t="s">
        <v>11</v>
      </c>
      <c r="B17" s="81">
        <f>'Causas 2017'!B16+'Causas 2018'!B16</f>
        <v>0</v>
      </c>
      <c r="C17" s="188">
        <f t="shared" si="0"/>
        <v>0</v>
      </c>
      <c r="D17" s="81">
        <f>'Causas 2017'!C16+'Causas 2018'!C16</f>
        <v>0</v>
      </c>
      <c r="E17" s="188">
        <v>0</v>
      </c>
      <c r="F17" s="81">
        <f>'Causas 2017'!D16+'Causas 2018'!D16</f>
        <v>0</v>
      </c>
      <c r="G17" s="188">
        <v>0</v>
      </c>
      <c r="H17" s="77">
        <f>+'Causas 2010'!B16+'Causas 2009'!B16+'Causas 2008'!B16+'Causas 2007'!B16+'Causas 2006'!B16+'Causas 2005'!B16+'Causas 2004'!B16+'Causas 2003'!B16+'Causas 2011'!B16+'Causas 2012'!B16+'Causas 2013'!B16+'Causas 2014'!B16+'Causas 2015'!B16+'Causas 2016'!B16+'Causas 2017'!E16+'Causas 2018'!E16</f>
        <v>5</v>
      </c>
      <c r="I17" s="188">
        <f t="shared" si="1"/>
        <v>2.4875621890547266</v>
      </c>
      <c r="J17" s="77">
        <f>+'Causas 2010'!C16+'Causas 2009'!C16+'Causas 2008'!C16+'Causas 2007'!C16+'Causas 2006'!C16+'Causas 2005'!C16+'Causas 2004'!C16+'Causas 2003'!C16+'Causas 2011'!C16+'Causas 2012'!C16+'Causas 2013'!C16+'Causas 2014'!C16+'Causas 2015'!C16+'Causas 2016'!C16+'Causas 2017'!F16+'Causas 2018'!F16</f>
        <v>108</v>
      </c>
      <c r="K17" s="188">
        <f t="shared" si="2"/>
        <v>11.009174311926607</v>
      </c>
      <c r="L17" s="77">
        <f>+'Causas 2010'!D16+'Causas 2009'!D16+'Causas 2008'!D16+'Causas 2007'!D16+'Causas 2006'!D16+'Causas 2005'!D16+'Causas 2004'!D16+'Causas 2003'!D16+'Causas 2011'!D16+'Causas 2012'!D16+'Causas 2013'!D16+'Causas 2014'!D16+'Causas 2015'!D16+'Causas 2016'!D16+'Causas 2017'!G16+'Causas 2018'!G16</f>
        <v>440</v>
      </c>
      <c r="M17" s="188">
        <f t="shared" si="3"/>
        <v>3.1532177153504373</v>
      </c>
      <c r="N17" s="77">
        <f>+'Causas 2010'!E16+'Causas 2009'!E16+'Causas 2008'!E16+'Causas 2007'!E16+'Causas 2006'!E16+'Causas 2005'!E16+'Causas 2004'!E16+'Causas 2003'!E16+'Causas 2011'!E16+'Causas 2012'!E16+'Causas 2013'!E16+'Causas 2014'!E16+'Causas 2015'!E16+'Causas 2016'!E16+'Causas 2017'!H16+'Causas 2018'!H16</f>
        <v>253</v>
      </c>
      <c r="O17" s="188">
        <f t="shared" si="4"/>
        <v>3.4848484848484853</v>
      </c>
      <c r="P17" s="77">
        <f>+'Causas 2010'!F16+'Causas 2009'!F16+'Causas 2008'!F16+'Causas 2007'!F16+'Causas 2006'!F16+'Causas 2005'!F16+'Causas 2004'!F16+'Causas 2003'!F16+'Causas 2011'!F16+'Causas 2012'!F16+'Causas 2013'!F16+'Causas 2014'!F16+'Causas 2015'!F16+'Causas 2016'!F16+'Causas 2017'!I16+'Causas 2018'!I16</f>
        <v>154</v>
      </c>
      <c r="Q17" s="188">
        <f t="shared" si="5"/>
        <v>4.211101996171726</v>
      </c>
      <c r="R17" s="77">
        <f>+'Causas 2010'!G16+'Causas 2009'!G16+'Causas 2008'!G16+'Causas 2007'!G16+'Causas 2006'!G16+'Causas 2005'!G16+'Causas 2004'!G16+'Causas 2003'!G16+'Causas 2011'!G16+'Causas 2012'!G16+'Causas 2013'!G16+'Causas 2014'!G16+'Causas 2015'!G16+'Causas 2016'!G16+'Causas 2017'!J16+'Causas 2018'!J16</f>
        <v>590</v>
      </c>
      <c r="S17" s="188">
        <f t="shared" si="6"/>
        <v>7.232164746261338</v>
      </c>
      <c r="T17" s="77">
        <f>+'Causas 2010'!H16+'Causas 2009'!H16+'Causas 2008'!H16+'Causas 2007'!H16+'Causas 2006'!H16+'Causas 2005'!H16+'Causas 2004'!H16+'Causas 2003'!H16+'Causas 2011'!H16+'Causas 2012'!H16+'Causas 2013'!H16+'Causas 2014'!H16+'Causas 2015'!H16+'Causas 2016'!H16+'Causas 2017'!K16+'Causas 2018'!K16</f>
        <v>1484</v>
      </c>
      <c r="U17" s="188">
        <f t="shared" si="7"/>
        <v>3.674176776429809</v>
      </c>
      <c r="V17" s="77">
        <f>+'Causas 2010'!I16+'Causas 2009'!I16+'Causas 2008'!I16+'Causas 2007'!I16+'Causas 2006'!I16+'Causas 2005'!I16+'Causas 2004'!I16+'Causas 2003'!I16+'Causas 2011'!I16+'Causas 2012'!I16+'Causas 2013'!I16+'Causas 2014'!I16+'Causas 2015'!I16+'Causas 2016'!I16+'Causas 2017'!L16+'Causas 2018'!L16</f>
        <v>522</v>
      </c>
      <c r="W17" s="188">
        <f t="shared" si="8"/>
        <v>3.1389055923030664</v>
      </c>
      <c r="X17" s="77">
        <f>+'Causas 2010'!J16+'Causas 2009'!J16+'Causas 2008'!J16+'Causas 2007'!J16+'Causas 2006'!J16+'Causas 2005'!J16+'Causas 2004'!J16+'Causas 2003'!J16+'Causas 2011'!J16+'Causas 2012'!J16+'Causas 2013'!J16+'Causas 2014'!J16+'Causas 2015'!J16+'Causas 2016'!J16+'Causas 2017'!M16+'Causas 2018'!M16</f>
        <v>45</v>
      </c>
      <c r="Y17" s="188">
        <f t="shared" si="9"/>
        <v>2.2556390977443606</v>
      </c>
      <c r="Z17" s="77">
        <f>+'Causas 2010'!K16+'Causas 2009'!K16+'Causas 2008'!K16+'Causas 2007'!K16+'Causas 2006'!K16+'Causas 2005'!K16+'Causas 2004'!K16+'Causas 2003'!K16+'Causas 2011'!K16+'Causas 2012'!K16+'Causas 2013'!K16+'Causas 2014'!K16+'Causas 2015'!K16+'Causas 2016'!K16+'Causas 2017'!N16+'Causas 2018'!N16</f>
        <v>43</v>
      </c>
      <c r="AA17" s="188">
        <f t="shared" si="10"/>
        <v>1.4102984585109872</v>
      </c>
      <c r="AB17" s="77">
        <f>+'Causas 2010'!L16+'Causas 2009'!L16+'Causas 2008'!L16+'Causas 2007'!L16+'Causas 2006'!L16+'Causas 2005'!L16+'Causas 2004'!L16+'Causas 2003'!L16+'Causas 2011'!L16+'Causas 2012'!L16+'Causas 2013'!L16+'Causas 2014'!L16+'Causas 2015'!L16+'Causas 2016'!L16+'Causas 2017'!O16+'Causas 2018'!O16</f>
        <v>15</v>
      </c>
      <c r="AC17" s="188">
        <f t="shared" si="11"/>
        <v>3.4013605442176873</v>
      </c>
      <c r="AD17" s="77">
        <f>+'Causas 2010'!M16+'Causas 2009'!M16+'Causas 2008'!M16+'Causas 2007'!M16+'Causas 2006'!M16+'Causas 2005'!M16+'Causas 2004'!M16+'Causas 2003'!M16+'Causas 2011'!M16+'Causas 2012'!M16+'Causas 2013'!M16+'Causas 2014'!M16+'Causas 2015'!M16+'Causas 2016'!M16+'Causas 2017'!P16+'Causas 2018'!P16</f>
        <v>30</v>
      </c>
      <c r="AE17" s="188">
        <f t="shared" si="12"/>
        <v>9.836065573770492</v>
      </c>
      <c r="AF17" s="77">
        <f t="shared" si="13"/>
        <v>3689</v>
      </c>
      <c r="AG17" s="189">
        <f t="shared" si="14"/>
        <v>0.038019561162126785</v>
      </c>
      <c r="AI17" s="11"/>
    </row>
    <row r="18" spans="1:35" ht="30" customHeight="1">
      <c r="A18" s="81" t="s">
        <v>12</v>
      </c>
      <c r="B18" s="81">
        <f>'Causas 2017'!B17+'Causas 2018'!B17</f>
        <v>0</v>
      </c>
      <c r="C18" s="188">
        <f t="shared" si="0"/>
        <v>0</v>
      </c>
      <c r="D18" s="81">
        <f>'Causas 2017'!C17+'Causas 2018'!C17</f>
        <v>0</v>
      </c>
      <c r="E18" s="188">
        <v>0</v>
      </c>
      <c r="F18" s="81">
        <f>'Causas 2017'!D17+'Causas 2018'!D17</f>
        <v>0</v>
      </c>
      <c r="G18" s="188">
        <v>0</v>
      </c>
      <c r="H18" s="77">
        <f>+'Causas 2010'!B17+'Causas 2009'!B17+'Causas 2008'!B17+'Causas 2007'!B17+'Causas 2006'!B17+'Causas 2005'!B17+'Causas 2004'!B17+'Causas 2003'!B17+'Causas 2011'!B17+'Causas 2012'!B17+'Causas 2013'!B17+'Causas 2014'!B17+'Causas 2015'!B17+'Causas 2016'!B17+'Causas 2017'!E17+'Causas 2018'!E17</f>
        <v>1</v>
      </c>
      <c r="I18" s="188">
        <f t="shared" si="1"/>
        <v>0.4975124378109453</v>
      </c>
      <c r="J18" s="77">
        <f>+'Causas 2010'!C17+'Causas 2009'!C17+'Causas 2008'!C17+'Causas 2007'!C17+'Causas 2006'!C17+'Causas 2005'!C17+'Causas 2004'!C17+'Causas 2003'!C17+'Causas 2011'!C17+'Causas 2012'!C17+'Causas 2013'!C17+'Causas 2014'!C17+'Causas 2015'!C17+'Causas 2016'!C17+'Causas 2017'!F17+'Causas 2018'!F17</f>
        <v>30</v>
      </c>
      <c r="K18" s="188">
        <f t="shared" si="2"/>
        <v>3.058103975535168</v>
      </c>
      <c r="L18" s="77">
        <f>+'Causas 2010'!D17+'Causas 2009'!D17+'Causas 2008'!D17+'Causas 2007'!D17+'Causas 2006'!D17+'Causas 2005'!D17+'Causas 2004'!D17+'Causas 2003'!D17+'Causas 2011'!D17+'Causas 2012'!D17+'Causas 2013'!D17+'Causas 2014'!D17+'Causas 2015'!D17+'Causas 2016'!D17+'Causas 2017'!G17+'Causas 2018'!G17</f>
        <v>218</v>
      </c>
      <c r="M18" s="188">
        <f t="shared" si="3"/>
        <v>1.5622760498781711</v>
      </c>
      <c r="N18" s="77">
        <f>+'Causas 2010'!E17+'Causas 2009'!E17+'Causas 2008'!E17+'Causas 2007'!E17+'Causas 2006'!E17+'Causas 2005'!E17+'Causas 2004'!E17+'Causas 2003'!E17+'Causas 2011'!E17+'Causas 2012'!E17+'Causas 2013'!E17+'Causas 2014'!E17+'Causas 2015'!E17+'Causas 2016'!E17+'Causas 2017'!H17+'Causas 2018'!H17</f>
        <v>143</v>
      </c>
      <c r="O18" s="188">
        <f t="shared" si="4"/>
        <v>1.9696969696969695</v>
      </c>
      <c r="P18" s="77">
        <f>+'Causas 2010'!F17+'Causas 2009'!F17+'Causas 2008'!F17+'Causas 2007'!F17+'Causas 2006'!F17+'Causas 2005'!F17+'Causas 2004'!F17+'Causas 2003'!F17+'Causas 2011'!F17+'Causas 2012'!F17+'Causas 2013'!F17+'Causas 2014'!F17+'Causas 2015'!F17+'Causas 2016'!F17+'Causas 2017'!I17+'Causas 2018'!I17</f>
        <v>118</v>
      </c>
      <c r="Q18" s="188">
        <f t="shared" si="5"/>
        <v>3.226688542521192</v>
      </c>
      <c r="R18" s="77">
        <f>+'Causas 2010'!G17+'Causas 2009'!G17+'Causas 2008'!G17+'Causas 2007'!G17+'Causas 2006'!G17+'Causas 2005'!G17+'Causas 2004'!G17+'Causas 2003'!G17+'Causas 2011'!G17+'Causas 2012'!G17+'Causas 2013'!G17+'Causas 2014'!G17+'Causas 2015'!G17+'Causas 2016'!G17+'Causas 2017'!J17+'Causas 2018'!J17</f>
        <v>360</v>
      </c>
      <c r="S18" s="188">
        <f t="shared" si="6"/>
        <v>4.412846285854377</v>
      </c>
      <c r="T18" s="77">
        <f>+'Causas 2010'!H17+'Causas 2009'!H17+'Causas 2008'!H17+'Causas 2007'!H17+'Causas 2006'!H17+'Causas 2005'!H17+'Causas 2004'!H17+'Causas 2003'!H17+'Causas 2011'!H17+'Causas 2012'!H17+'Causas 2013'!H17+'Causas 2014'!H17+'Causas 2015'!H17+'Causas 2016'!H17+'Causas 2017'!K17+'Causas 2018'!K17</f>
        <v>797</v>
      </c>
      <c r="U18" s="188">
        <f t="shared" si="7"/>
        <v>1.9732607080960634</v>
      </c>
      <c r="V18" s="77">
        <f>+'Causas 2010'!I17+'Causas 2009'!I17+'Causas 2008'!I17+'Causas 2007'!I17+'Causas 2006'!I17+'Causas 2005'!I17+'Causas 2004'!I17+'Causas 2003'!I17+'Causas 2011'!I17+'Causas 2012'!I17+'Causas 2013'!I17+'Causas 2014'!I17+'Causas 2015'!I17+'Causas 2016'!I17+'Causas 2017'!L17+'Causas 2018'!L17</f>
        <v>212</v>
      </c>
      <c r="W18" s="188">
        <f t="shared" si="8"/>
        <v>1.274804570054119</v>
      </c>
      <c r="X18" s="77">
        <f>+'Causas 2010'!J17+'Causas 2009'!J17+'Causas 2008'!J17+'Causas 2007'!J17+'Causas 2006'!J17+'Causas 2005'!J17+'Causas 2004'!J17+'Causas 2003'!J17+'Causas 2011'!J17+'Causas 2012'!J17+'Causas 2013'!J17+'Causas 2014'!J17+'Causas 2015'!J17+'Causas 2016'!J17+'Causas 2017'!M17+'Causas 2018'!M17</f>
        <v>65</v>
      </c>
      <c r="Y18" s="188">
        <f t="shared" si="9"/>
        <v>3.258145363408521</v>
      </c>
      <c r="Z18" s="77">
        <f>+'Causas 2010'!K17+'Causas 2009'!K17+'Causas 2008'!K17+'Causas 2007'!K17+'Causas 2006'!K17+'Causas 2005'!K17+'Causas 2004'!K17+'Causas 2003'!K17+'Causas 2011'!K17+'Causas 2012'!K17+'Causas 2013'!K17+'Causas 2014'!K17+'Causas 2015'!K17+'Causas 2016'!K17+'Causas 2017'!N17+'Causas 2018'!N17</f>
        <v>44</v>
      </c>
      <c r="AA18" s="188">
        <f t="shared" si="10"/>
        <v>1.4430960970810103</v>
      </c>
      <c r="AB18" s="77">
        <f>+'Causas 2010'!L17+'Causas 2009'!L17+'Causas 2008'!L17+'Causas 2007'!L17+'Causas 2006'!L17+'Causas 2005'!L17+'Causas 2004'!L17+'Causas 2003'!L17+'Causas 2011'!L17+'Causas 2012'!L17+'Causas 2013'!L17+'Causas 2014'!L17+'Causas 2015'!L17+'Causas 2016'!L17+'Causas 2017'!O17+'Causas 2018'!O17</f>
        <v>9</v>
      </c>
      <c r="AC18" s="188">
        <f t="shared" si="11"/>
        <v>2.0408163265306123</v>
      </c>
      <c r="AD18" s="77">
        <f>+'Causas 2010'!M17+'Causas 2009'!M17+'Causas 2008'!M17+'Causas 2007'!M17+'Causas 2006'!M17+'Causas 2005'!M17+'Causas 2004'!M17+'Causas 2003'!M17+'Causas 2011'!M17+'Causas 2012'!M17+'Causas 2013'!M17+'Causas 2014'!M17+'Causas 2015'!M17+'Causas 2016'!M17+'Causas 2017'!P17+'Causas 2018'!P17</f>
        <v>1</v>
      </c>
      <c r="AE18" s="188">
        <f t="shared" si="12"/>
        <v>0.32786885245901637</v>
      </c>
      <c r="AF18" s="77">
        <f t="shared" si="13"/>
        <v>1998</v>
      </c>
      <c r="AG18" s="189">
        <f t="shared" si="14"/>
        <v>0.02059178183841944</v>
      </c>
      <c r="AI18" s="11"/>
    </row>
    <row r="19" spans="1:35" ht="30" customHeight="1">
      <c r="A19" s="81" t="s">
        <v>13</v>
      </c>
      <c r="B19" s="81">
        <f>'Causas 2017'!B18+'Causas 2018'!B18</f>
        <v>0</v>
      </c>
      <c r="C19" s="188">
        <f t="shared" si="0"/>
        <v>0</v>
      </c>
      <c r="D19" s="81">
        <f>'Causas 2017'!C18+'Causas 2018'!C18</f>
        <v>0</v>
      </c>
      <c r="E19" s="188">
        <v>0</v>
      </c>
      <c r="F19" s="81">
        <f>'Causas 2017'!D18+'Causas 2018'!D18</f>
        <v>0</v>
      </c>
      <c r="G19" s="188">
        <v>0</v>
      </c>
      <c r="H19" s="77">
        <f>+'Causas 2010'!B18+'Causas 2009'!B18+'Causas 2008'!B18+'Causas 2007'!B18+'Causas 2006'!B18+'Causas 2005'!B18+'Causas 2004'!B18+'Causas 2003'!B18+'Causas 2011'!B18+'Causas 2012'!B18+'Causas 2013'!B18+'Causas 2014'!B18+'Causas 2015'!B18+'Causas 2016'!B18+'Causas 2017'!E18+'Causas 2018'!E18</f>
        <v>0</v>
      </c>
      <c r="I19" s="188">
        <f t="shared" si="1"/>
        <v>0</v>
      </c>
      <c r="J19" s="77">
        <f>+'Causas 2010'!C18+'Causas 2009'!C18+'Causas 2008'!C18+'Causas 2007'!C18+'Causas 2006'!C18+'Causas 2005'!C18+'Causas 2004'!C18+'Causas 2003'!C18+'Causas 2011'!C18+'Causas 2012'!C18+'Causas 2013'!C18+'Causas 2014'!C18+'Causas 2015'!C18+'Causas 2016'!C18+'Causas 2017'!F18+'Causas 2018'!F18</f>
        <v>12</v>
      </c>
      <c r="K19" s="188">
        <f t="shared" si="2"/>
        <v>1.2232415902140672</v>
      </c>
      <c r="L19" s="77">
        <f>+'Causas 2010'!D18+'Causas 2009'!D18+'Causas 2008'!D18+'Causas 2007'!D18+'Causas 2006'!D18+'Causas 2005'!D18+'Causas 2004'!D18+'Causas 2003'!D18+'Causas 2011'!D18+'Causas 2012'!D18+'Causas 2013'!D18+'Causas 2014'!D18+'Causas 2015'!D18+'Causas 2016'!D18+'Causas 2017'!G18+'Causas 2018'!G18</f>
        <v>83</v>
      </c>
      <c r="M19" s="188">
        <f t="shared" si="3"/>
        <v>0.5948115235774688</v>
      </c>
      <c r="N19" s="77">
        <f>+'Causas 2010'!E18+'Causas 2009'!E18+'Causas 2008'!E18+'Causas 2007'!E18+'Causas 2006'!E18+'Causas 2005'!E18+'Causas 2004'!E18+'Causas 2003'!E18+'Causas 2011'!E18+'Causas 2012'!E18+'Causas 2013'!E18+'Causas 2014'!E18+'Causas 2015'!E18+'Causas 2016'!E18+'Causas 2017'!H18+'Causas 2018'!H18</f>
        <v>285</v>
      </c>
      <c r="O19" s="188">
        <f t="shared" si="4"/>
        <v>3.925619834710744</v>
      </c>
      <c r="P19" s="77">
        <f>+'Causas 2010'!F18+'Causas 2009'!F18+'Causas 2008'!F18+'Causas 2007'!F18+'Causas 2006'!F18+'Causas 2005'!F18+'Causas 2004'!F18+'Causas 2003'!F18+'Causas 2011'!F18+'Causas 2012'!F18+'Causas 2013'!F18+'Causas 2014'!F18+'Causas 2015'!F18+'Causas 2016'!F18+'Causas 2017'!I18+'Causas 2018'!I18</f>
        <v>161</v>
      </c>
      <c r="Q19" s="188">
        <f t="shared" si="5"/>
        <v>4.40251572327044</v>
      </c>
      <c r="R19" s="77">
        <f>+'Causas 2010'!G18+'Causas 2009'!G18+'Causas 2008'!G18+'Causas 2007'!G18+'Causas 2006'!G18+'Causas 2005'!G18+'Causas 2004'!G18+'Causas 2003'!G18+'Causas 2011'!G18+'Causas 2012'!G18+'Causas 2013'!G18+'Causas 2014'!G18+'Causas 2015'!G18+'Causas 2016'!G18+'Causas 2017'!J18+'Causas 2018'!J18</f>
        <v>90</v>
      </c>
      <c r="S19" s="188">
        <f t="shared" si="6"/>
        <v>1.1032115714635942</v>
      </c>
      <c r="T19" s="77">
        <f>+'Causas 2010'!H18+'Causas 2009'!H18+'Causas 2008'!H18+'Causas 2007'!H18+'Causas 2006'!H18+'Causas 2005'!H18+'Causas 2004'!H18+'Causas 2003'!H18+'Causas 2011'!H18+'Causas 2012'!H18+'Causas 2013'!H18+'Causas 2014'!H18+'Causas 2015'!H18+'Causas 2016'!H18+'Causas 2017'!K18+'Causas 2018'!K18</f>
        <v>357</v>
      </c>
      <c r="U19" s="188">
        <f t="shared" si="7"/>
        <v>0.8838821490467937</v>
      </c>
      <c r="V19" s="77">
        <f>+'Causas 2010'!I18+'Causas 2009'!I18+'Causas 2008'!I18+'Causas 2007'!I18+'Causas 2006'!I18+'Causas 2005'!I18+'Causas 2004'!I18+'Causas 2003'!I18+'Causas 2011'!I18+'Causas 2012'!I18+'Causas 2013'!I18+'Causas 2014'!I18+'Causas 2015'!I18+'Causas 2016'!I18+'Causas 2017'!L18+'Causas 2018'!L18</f>
        <v>72</v>
      </c>
      <c r="W19" s="188">
        <f t="shared" si="8"/>
        <v>0.4329524954900782</v>
      </c>
      <c r="X19" s="77">
        <f>+'Causas 2010'!J18+'Causas 2009'!J18+'Causas 2008'!J18+'Causas 2007'!J18+'Causas 2006'!J18+'Causas 2005'!J18+'Causas 2004'!J18+'Causas 2003'!J18+'Causas 2011'!J18+'Causas 2012'!J18+'Causas 2013'!J18+'Causas 2014'!J18+'Causas 2015'!J18+'Causas 2016'!J18+'Causas 2017'!M18+'Causas 2018'!M18</f>
        <v>8</v>
      </c>
      <c r="Y19" s="188">
        <f t="shared" si="9"/>
        <v>0.40100250626566414</v>
      </c>
      <c r="Z19" s="77">
        <f>+'Causas 2010'!K18+'Causas 2009'!K18+'Causas 2008'!K18+'Causas 2007'!K18+'Causas 2006'!K18+'Causas 2005'!K18+'Causas 2004'!K18+'Causas 2003'!K18+'Causas 2011'!K18+'Causas 2012'!K18+'Causas 2013'!K18+'Causas 2014'!K18+'Causas 2015'!K18+'Causas 2016'!K18+'Causas 2017'!N18+'Causas 2018'!N18</f>
        <v>8</v>
      </c>
      <c r="AA19" s="188">
        <f t="shared" si="10"/>
        <v>0.26238110856018365</v>
      </c>
      <c r="AB19" s="77">
        <f>+'Causas 2010'!L18+'Causas 2009'!L18+'Causas 2008'!L18+'Causas 2007'!L18+'Causas 2006'!L18+'Causas 2005'!L18+'Causas 2004'!L18+'Causas 2003'!L18+'Causas 2011'!L18+'Causas 2012'!L18+'Causas 2013'!L18+'Causas 2014'!L18+'Causas 2015'!L18+'Causas 2016'!L18+'Causas 2017'!O18+'Causas 2018'!O18</f>
        <v>23</v>
      </c>
      <c r="AC19" s="188">
        <f t="shared" si="11"/>
        <v>5.215419501133787</v>
      </c>
      <c r="AD19" s="77">
        <f>+'Causas 2010'!M18+'Causas 2009'!M18+'Causas 2008'!M18+'Causas 2007'!M18+'Causas 2006'!M18+'Causas 2005'!M18+'Causas 2004'!M18+'Causas 2003'!M18+'Causas 2011'!M18+'Causas 2012'!M18+'Causas 2013'!M18+'Causas 2014'!M18+'Causas 2015'!M18+'Causas 2016'!M18+'Causas 2017'!P18+'Causas 2018'!P18</f>
        <v>24</v>
      </c>
      <c r="AE19" s="188">
        <f t="shared" si="12"/>
        <v>7.868852459016394</v>
      </c>
      <c r="AF19" s="77">
        <f t="shared" si="13"/>
        <v>1123</v>
      </c>
      <c r="AG19" s="189">
        <f t="shared" si="14"/>
        <v>0.01157385936163415</v>
      </c>
      <c r="AI19" s="11"/>
    </row>
    <row r="20" spans="1:35" ht="30" customHeight="1">
      <c r="A20" s="81" t="s">
        <v>14</v>
      </c>
      <c r="B20" s="81">
        <f>'Causas 2017'!B19+'Causas 2018'!B19</f>
        <v>0</v>
      </c>
      <c r="C20" s="188">
        <f t="shared" si="0"/>
        <v>0</v>
      </c>
      <c r="D20" s="81">
        <f>'Causas 2017'!C19+'Causas 2018'!C19</f>
        <v>0</v>
      </c>
      <c r="E20" s="188">
        <v>0</v>
      </c>
      <c r="F20" s="81">
        <f>'Causas 2017'!D19+'Causas 2018'!D19</f>
        <v>0</v>
      </c>
      <c r="G20" s="188">
        <v>0</v>
      </c>
      <c r="H20" s="77">
        <f>+'Causas 2010'!B19+'Causas 2009'!B19+'Causas 2008'!B19+'Causas 2007'!B19+'Causas 2006'!B19+'Causas 2005'!B19+'Causas 2004'!B19+'Causas 2003'!B19+'Causas 2011'!B19+'Causas 2012'!B19+'Causas 2013'!B19+'Causas 2014'!B19+'Causas 2015'!B19+'Causas 2016'!B19+'Causas 2017'!E19+'Causas 2018'!E19</f>
        <v>7</v>
      </c>
      <c r="I20" s="188">
        <f t="shared" si="1"/>
        <v>3.482587064676617</v>
      </c>
      <c r="J20" s="77">
        <f>+'Causas 2010'!C19+'Causas 2009'!C19+'Causas 2008'!C19+'Causas 2007'!C19+'Causas 2006'!C19+'Causas 2005'!C19+'Causas 2004'!C19+'Causas 2003'!C19+'Causas 2011'!C19+'Causas 2012'!C19+'Causas 2013'!C19+'Causas 2014'!C19+'Causas 2015'!C19+'Causas 2016'!C19+'Causas 2017'!F19+'Causas 2018'!F19</f>
        <v>151</v>
      </c>
      <c r="K20" s="188">
        <f t="shared" si="2"/>
        <v>15.392456676860347</v>
      </c>
      <c r="L20" s="77">
        <f>+'Causas 2010'!D19+'Causas 2009'!D19+'Causas 2008'!D19+'Causas 2007'!D19+'Causas 2006'!D19+'Causas 2005'!D19+'Causas 2004'!D19+'Causas 2003'!D19+'Causas 2011'!D19+'Causas 2012'!D19+'Causas 2013'!D19+'Causas 2014'!D19+'Causas 2015'!D19+'Causas 2016'!D19+'Causas 2017'!G19+'Causas 2018'!G19</f>
        <v>3190</v>
      </c>
      <c r="M20" s="188">
        <f t="shared" si="3"/>
        <v>22.86082843629067</v>
      </c>
      <c r="N20" s="77">
        <f>+'Causas 2010'!E19+'Causas 2009'!E19+'Causas 2008'!E19+'Causas 2007'!E19+'Causas 2006'!E19+'Causas 2005'!E19+'Causas 2004'!E19+'Causas 2003'!E19+'Causas 2011'!E19+'Causas 2012'!E19+'Causas 2013'!E19+'Causas 2014'!E19+'Causas 2015'!E19+'Causas 2016'!E19+'Causas 2017'!H19+'Causas 2018'!H19</f>
        <v>1056</v>
      </c>
      <c r="O20" s="188">
        <f t="shared" si="4"/>
        <v>14.545454545454545</v>
      </c>
      <c r="P20" s="77">
        <f>+'Causas 2010'!F19+'Causas 2009'!F19+'Causas 2008'!F19+'Causas 2007'!F19+'Causas 2006'!F19+'Causas 2005'!F19+'Causas 2004'!F19+'Causas 2003'!F19+'Causas 2011'!F19+'Causas 2012'!F19+'Causas 2013'!F19+'Causas 2014'!F19+'Causas 2015'!F19+'Causas 2016'!F19+'Causas 2017'!I19+'Causas 2018'!I19</f>
        <v>477</v>
      </c>
      <c r="Q20" s="188">
        <f t="shared" si="5"/>
        <v>13.043478260869565</v>
      </c>
      <c r="R20" s="77">
        <f>+'Causas 2010'!G19+'Causas 2009'!G19+'Causas 2008'!G19+'Causas 2007'!G19+'Causas 2006'!G19+'Causas 2005'!G19+'Causas 2004'!G19+'Causas 2003'!G19+'Causas 2011'!G19+'Causas 2012'!G19+'Causas 2013'!G19+'Causas 2014'!G19+'Causas 2015'!G19+'Causas 2016'!G19+'Causas 2017'!J19+'Causas 2018'!J19</f>
        <v>1000</v>
      </c>
      <c r="S20" s="188">
        <f t="shared" si="6"/>
        <v>12.257906349595489</v>
      </c>
      <c r="T20" s="77">
        <f>+'Causas 2010'!H19+'Causas 2009'!H19+'Causas 2008'!H19+'Causas 2007'!H19+'Causas 2006'!H19+'Causas 2005'!H19+'Causas 2004'!H19+'Causas 2003'!H19+'Causas 2011'!H19+'Causas 2012'!H19+'Causas 2013'!H19+'Causas 2014'!H19+'Causas 2015'!H19+'Causas 2016'!H19+'Causas 2017'!K19+'Causas 2018'!K19</f>
        <v>16853</v>
      </c>
      <c r="U20" s="188">
        <f t="shared" si="7"/>
        <v>41.725674671948504</v>
      </c>
      <c r="V20" s="77">
        <f>+'Causas 2010'!I19+'Causas 2009'!I19+'Causas 2008'!I19+'Causas 2007'!I19+'Causas 2006'!I19+'Causas 2005'!I19+'Causas 2004'!I19+'Causas 2003'!I19+'Causas 2011'!I19+'Causas 2012'!I19+'Causas 2013'!I19+'Causas 2014'!I19+'Causas 2015'!I19+'Causas 2016'!I19+'Causas 2017'!L19+'Causas 2018'!L19</f>
        <v>7903</v>
      </c>
      <c r="W20" s="188">
        <f t="shared" si="8"/>
        <v>47.52254960914011</v>
      </c>
      <c r="X20" s="77">
        <f>+'Causas 2010'!J19+'Causas 2009'!J19+'Causas 2008'!J19+'Causas 2007'!J19+'Causas 2006'!J19+'Causas 2005'!J19+'Causas 2004'!J19+'Causas 2003'!J19+'Causas 2011'!J19+'Causas 2012'!J19+'Causas 2013'!J19+'Causas 2014'!J19+'Causas 2015'!J19+'Causas 2016'!J19+'Causas 2017'!M19+'Causas 2018'!M19</f>
        <v>231</v>
      </c>
      <c r="Y20" s="188">
        <f t="shared" si="9"/>
        <v>11.578947368421053</v>
      </c>
      <c r="Z20" s="77">
        <f>+'Causas 2010'!K19+'Causas 2009'!K19+'Causas 2008'!K19+'Causas 2007'!K19+'Causas 2006'!K19+'Causas 2005'!K19+'Causas 2004'!K19+'Causas 2003'!K19+'Causas 2011'!K19+'Causas 2012'!K19+'Causas 2013'!K19+'Causas 2014'!K19+'Causas 2015'!K19+'Causas 2016'!K19+'Causas 2017'!N19+'Causas 2018'!N19</f>
        <v>144</v>
      </c>
      <c r="AA20" s="188">
        <f t="shared" si="10"/>
        <v>4.722859954083306</v>
      </c>
      <c r="AB20" s="77">
        <f>+'Causas 2010'!L19+'Causas 2009'!L19+'Causas 2008'!L19+'Causas 2007'!L19+'Causas 2006'!L19+'Causas 2005'!L19+'Causas 2004'!L19+'Causas 2003'!L19+'Causas 2011'!L19+'Causas 2012'!L19+'Causas 2013'!L19+'Causas 2014'!L19+'Causas 2015'!L19+'Causas 2016'!L19+'Causas 2017'!O19+'Causas 2018'!O19</f>
        <v>14</v>
      </c>
      <c r="AC20" s="188">
        <f t="shared" si="11"/>
        <v>3.1746031746031744</v>
      </c>
      <c r="AD20" s="77">
        <f>+'Causas 2010'!M19+'Causas 2009'!M19+'Causas 2008'!M19+'Causas 2007'!M19+'Causas 2006'!M19+'Causas 2005'!M19+'Causas 2004'!M19+'Causas 2003'!M19+'Causas 2011'!M19+'Causas 2012'!M19+'Causas 2013'!M19+'Causas 2014'!M19+'Causas 2015'!M19+'Causas 2016'!M19+'Causas 2017'!P19+'Causas 2018'!P19</f>
        <v>6</v>
      </c>
      <c r="AE20" s="188">
        <f t="shared" si="12"/>
        <v>1.9672131147540985</v>
      </c>
      <c r="AF20" s="77">
        <f t="shared" si="13"/>
        <v>31032</v>
      </c>
      <c r="AG20" s="189">
        <f t="shared" si="14"/>
        <v>0.3198219089138299</v>
      </c>
      <c r="AI20" s="11"/>
    </row>
    <row r="21" spans="1:35" ht="30" customHeight="1">
      <c r="A21" s="81" t="s">
        <v>15</v>
      </c>
      <c r="B21" s="81">
        <f>'Causas 2017'!B20+'Causas 2018'!B20</f>
        <v>0</v>
      </c>
      <c r="C21" s="188">
        <f t="shared" si="0"/>
        <v>0</v>
      </c>
      <c r="D21" s="81">
        <f>'Causas 2017'!C20+'Causas 2018'!C20</f>
        <v>0</v>
      </c>
      <c r="E21" s="188">
        <v>0</v>
      </c>
      <c r="F21" s="81">
        <f>'Causas 2017'!D20+'Causas 2018'!D20</f>
        <v>0</v>
      </c>
      <c r="G21" s="188">
        <v>0</v>
      </c>
      <c r="H21" s="77">
        <f>+'Causas 2010'!B20+'Causas 2009'!B20+'Causas 2008'!B20+'Causas 2007'!B20+'Causas 2006'!B20+'Causas 2005'!B20+'Causas 2004'!B20+'Causas 2003'!B20+'Causas 2011'!B20+'Causas 2012'!B20+'Causas 2013'!B20+'Causas 2014'!B20+'Causas 2015'!B20+'Causas 2016'!B20+'Causas 2017'!E20+'Causas 2018'!E20</f>
        <v>0</v>
      </c>
      <c r="I21" s="188">
        <f t="shared" si="1"/>
        <v>0</v>
      </c>
      <c r="J21" s="77">
        <f>+'Causas 2010'!C20+'Causas 2009'!C20+'Causas 2008'!C20+'Causas 2007'!C20+'Causas 2006'!C20+'Causas 2005'!C20+'Causas 2004'!C20+'Causas 2003'!C20+'Causas 2011'!C20+'Causas 2012'!C20+'Causas 2013'!C20+'Causas 2014'!C20+'Causas 2015'!C20+'Causas 2016'!C20+'Causas 2017'!F20+'Causas 2018'!F20</f>
        <v>0</v>
      </c>
      <c r="K21" s="188">
        <f t="shared" si="2"/>
        <v>0</v>
      </c>
      <c r="L21" s="77">
        <f>+'Causas 2010'!D20+'Causas 2009'!D20+'Causas 2008'!D20+'Causas 2007'!D20+'Causas 2006'!D20+'Causas 2005'!D20+'Causas 2004'!D20+'Causas 2003'!D20+'Causas 2011'!D20+'Causas 2012'!D20+'Causas 2013'!D20+'Causas 2014'!D20+'Causas 2015'!D20+'Causas 2016'!D20+'Causas 2017'!G20+'Causas 2018'!G20</f>
        <v>10</v>
      </c>
      <c r="M21" s="188">
        <f t="shared" si="3"/>
        <v>0.07166403898523721</v>
      </c>
      <c r="N21" s="77">
        <f>+'Causas 2010'!E20+'Causas 2009'!E20+'Causas 2008'!E20+'Causas 2007'!E20+'Causas 2006'!E20+'Causas 2005'!E20+'Causas 2004'!E20+'Causas 2003'!E20+'Causas 2011'!E20+'Causas 2012'!E20+'Causas 2013'!E20+'Causas 2014'!E20+'Causas 2015'!E20+'Causas 2016'!E20+'Causas 2017'!H20+'Causas 2018'!H20</f>
        <v>3</v>
      </c>
      <c r="O21" s="188">
        <f t="shared" si="4"/>
        <v>0.04132231404958678</v>
      </c>
      <c r="P21" s="77">
        <f>+'Causas 2010'!F20+'Causas 2009'!F20+'Causas 2008'!F20+'Causas 2007'!F20+'Causas 2006'!F20+'Causas 2005'!F20+'Causas 2004'!F20+'Causas 2003'!F20+'Causas 2011'!F20+'Causas 2012'!F20+'Causas 2013'!F20+'Causas 2014'!F20+'Causas 2015'!F20+'Causas 2016'!F20+'Causas 2017'!I20+'Causas 2018'!I20</f>
        <v>5</v>
      </c>
      <c r="Q21" s="188">
        <f t="shared" si="5"/>
        <v>0.13672409078479628</v>
      </c>
      <c r="R21" s="77">
        <f>+'Causas 2010'!G20+'Causas 2009'!G20+'Causas 2008'!G20+'Causas 2007'!G20+'Causas 2006'!G20+'Causas 2005'!G20+'Causas 2004'!G20+'Causas 2003'!G20+'Causas 2011'!G20+'Causas 2012'!G20+'Causas 2013'!G20+'Causas 2014'!G20+'Causas 2015'!G20+'Causas 2016'!G20+'Causas 2017'!J20+'Causas 2018'!J20</f>
        <v>34</v>
      </c>
      <c r="S21" s="188">
        <f t="shared" si="6"/>
        <v>0.41676881588624665</v>
      </c>
      <c r="T21" s="77">
        <f>+'Causas 2010'!H20+'Causas 2009'!H20+'Causas 2008'!H20+'Causas 2007'!H20+'Causas 2006'!H20+'Causas 2005'!H20+'Causas 2004'!H20+'Causas 2003'!H20+'Causas 2011'!H20+'Causas 2012'!H20+'Causas 2013'!H20+'Causas 2014'!H20+'Causas 2015'!H20+'Causas 2016'!H20+'Causas 2017'!K20+'Causas 2018'!K20</f>
        <v>119</v>
      </c>
      <c r="U21" s="188">
        <f t="shared" si="7"/>
        <v>0.29462738301559793</v>
      </c>
      <c r="V21" s="77">
        <f>+'Causas 2010'!I20+'Causas 2009'!I20+'Causas 2008'!I20+'Causas 2007'!I20+'Causas 2006'!I20+'Causas 2005'!I20+'Causas 2004'!I20+'Causas 2003'!I20+'Causas 2011'!I20+'Causas 2012'!I20+'Causas 2013'!I20+'Causas 2014'!I20+'Causas 2015'!I20+'Causas 2016'!I20+'Causas 2017'!L20+'Causas 2018'!L20</f>
        <v>116</v>
      </c>
      <c r="W21" s="188">
        <f t="shared" si="8"/>
        <v>0.6975345760673481</v>
      </c>
      <c r="X21" s="77">
        <f>+'Causas 2010'!J20+'Causas 2009'!J20+'Causas 2008'!J20+'Causas 2007'!J20+'Causas 2006'!J20+'Causas 2005'!J20+'Causas 2004'!J20+'Causas 2003'!J20+'Causas 2011'!J20+'Causas 2012'!J20+'Causas 2013'!J20+'Causas 2014'!J20+'Causas 2015'!J20+'Causas 2016'!J20+'Causas 2017'!M20+'Causas 2018'!M20</f>
        <v>4</v>
      </c>
      <c r="Y21" s="188">
        <f t="shared" si="9"/>
        <v>0.20050125313283207</v>
      </c>
      <c r="Z21" s="77">
        <f>+'Causas 2010'!K20+'Causas 2009'!K20+'Causas 2008'!K20+'Causas 2007'!K20+'Causas 2006'!K20+'Causas 2005'!K20+'Causas 2004'!K20+'Causas 2003'!K20+'Causas 2011'!K20+'Causas 2012'!K20+'Causas 2013'!K20+'Causas 2014'!K20+'Causas 2015'!K20+'Causas 2016'!K20+'Causas 2017'!N20+'Causas 2018'!N20</f>
        <v>9</v>
      </c>
      <c r="AA21" s="188">
        <f t="shared" si="10"/>
        <v>0.29517874713020664</v>
      </c>
      <c r="AB21" s="77">
        <f>+'Causas 2010'!L20+'Causas 2009'!L20+'Causas 2008'!L20+'Causas 2007'!L20+'Causas 2006'!L20+'Causas 2005'!L20+'Causas 2004'!L20+'Causas 2003'!L20+'Causas 2011'!L20+'Causas 2012'!L20+'Causas 2013'!L20+'Causas 2014'!L20+'Causas 2015'!L20+'Causas 2016'!L20+'Causas 2017'!O20+'Causas 2018'!O20</f>
        <v>3</v>
      </c>
      <c r="AC21" s="188">
        <f t="shared" si="11"/>
        <v>0.6802721088435374</v>
      </c>
      <c r="AD21" s="77">
        <f>+'Causas 2010'!M20+'Causas 2009'!M20+'Causas 2008'!M20+'Causas 2007'!M20+'Causas 2006'!M20+'Causas 2005'!M20+'Causas 2004'!M20+'Causas 2003'!M20+'Causas 2011'!M20+'Causas 2012'!M20+'Causas 2013'!M20+'Causas 2014'!M20+'Causas 2015'!M20+'Causas 2016'!M20+'Causas 2017'!P20+'Causas 2018'!P20</f>
        <v>1</v>
      </c>
      <c r="AE21" s="188">
        <f t="shared" si="12"/>
        <v>0.32786885245901637</v>
      </c>
      <c r="AF21" s="77">
        <f t="shared" si="13"/>
        <v>304</v>
      </c>
      <c r="AG21" s="189">
        <f t="shared" si="14"/>
        <v>0.0031330839233631182</v>
      </c>
      <c r="AI21" s="11"/>
    </row>
    <row r="22" spans="1:35" ht="30" customHeight="1">
      <c r="A22" s="82" t="s">
        <v>16</v>
      </c>
      <c r="B22" s="82">
        <f>'Causas 2017'!B21+'Causas 2018'!B21</f>
        <v>6</v>
      </c>
      <c r="C22" s="190">
        <f t="shared" si="0"/>
        <v>85.71428571428571</v>
      </c>
      <c r="D22" s="82">
        <f>'Causas 2017'!C21+'Causas 2018'!C21</f>
        <v>0</v>
      </c>
      <c r="E22" s="190">
        <v>0</v>
      </c>
      <c r="F22" s="82">
        <f>'Causas 2017'!D21+'Causas 2018'!D21</f>
        <v>0</v>
      </c>
      <c r="G22" s="190">
        <v>0</v>
      </c>
      <c r="H22" s="78">
        <f>+'Causas 2010'!B21+'Causas 2009'!B21+'Causas 2008'!B21+'Causas 2007'!B21+'Causas 2006'!B21+'Causas 2005'!B21+'Causas 2004'!B21+'Causas 2003'!B21+'Causas 2011'!B21+'Causas 2012'!B21+'Causas 2013'!B21+'Causas 2014'!B21+'Causas 2015'!B21+'Causas 2016'!B21+'Causas 2017'!E21+'Causas 2018'!E21</f>
        <v>174</v>
      </c>
      <c r="I22" s="190">
        <f t="shared" si="1"/>
        <v>86.56716417910447</v>
      </c>
      <c r="J22" s="78">
        <f>+'Causas 2010'!C21+'Causas 2009'!C21+'Causas 2008'!C21+'Causas 2007'!C21+'Causas 2006'!C21+'Causas 2005'!C21+'Causas 2004'!C21+'Causas 2003'!C21+'Causas 2011'!C21+'Causas 2012'!C21+'Causas 2013'!C21+'Causas 2014'!C21+'Causas 2015'!C21+'Causas 2016'!C21+'Causas 2017'!F21+'Causas 2018'!F21</f>
        <v>264</v>
      </c>
      <c r="K22" s="190">
        <f t="shared" si="2"/>
        <v>26.911314984709477</v>
      </c>
      <c r="L22" s="78">
        <f>+'Causas 2010'!D21+'Causas 2009'!D21+'Causas 2008'!D21+'Causas 2007'!D21+'Causas 2006'!D21+'Causas 2005'!D21+'Causas 2004'!D21+'Causas 2003'!D21+'Causas 2011'!D21+'Causas 2012'!D21+'Causas 2013'!D21+'Causas 2014'!D21+'Causas 2015'!D21+'Causas 2016'!D21+'Causas 2017'!G21+'Causas 2018'!G21</f>
        <v>218</v>
      </c>
      <c r="M22" s="190">
        <f t="shared" si="3"/>
        <v>1.5622760498781711</v>
      </c>
      <c r="N22" s="78">
        <f>+'Causas 2010'!E21+'Causas 2009'!E21+'Causas 2008'!E21+'Causas 2007'!E21+'Causas 2006'!E21+'Causas 2005'!E21+'Causas 2004'!E21+'Causas 2003'!E21+'Causas 2011'!E21+'Causas 2012'!E21+'Causas 2013'!E21+'Causas 2014'!E21+'Causas 2015'!E21+'Causas 2016'!E21+'Causas 2017'!H21+'Causas 2018'!H21</f>
        <v>89</v>
      </c>
      <c r="O22" s="190">
        <f t="shared" si="4"/>
        <v>1.2258953168044076</v>
      </c>
      <c r="P22" s="78">
        <f>+'Causas 2010'!F21+'Causas 2009'!F21+'Causas 2008'!F21+'Causas 2007'!F21+'Causas 2006'!F21+'Causas 2005'!F21+'Causas 2004'!F21+'Causas 2003'!F21+'Causas 2011'!F21+'Causas 2012'!F21+'Causas 2013'!F21+'Causas 2014'!F21+'Causas 2015'!F21+'Causas 2016'!F21+'Causas 2017'!I21+'Causas 2018'!I21</f>
        <v>118</v>
      </c>
      <c r="Q22" s="190">
        <f t="shared" si="5"/>
        <v>3.226688542521192</v>
      </c>
      <c r="R22" s="78">
        <f>+'Causas 2010'!G21+'Causas 2009'!G21+'Causas 2008'!G21+'Causas 2007'!G21+'Causas 2006'!G21+'Causas 2005'!G21+'Causas 2004'!G21+'Causas 2003'!G21+'Causas 2011'!G21+'Causas 2012'!G21+'Causas 2013'!G21+'Causas 2014'!G21+'Causas 2015'!G21+'Causas 2016'!G21+'Causas 2017'!J21+'Causas 2018'!J21</f>
        <v>382</v>
      </c>
      <c r="S22" s="190">
        <f t="shared" si="6"/>
        <v>4.682520225545477</v>
      </c>
      <c r="T22" s="78">
        <f>+'Causas 2010'!H21+'Causas 2009'!H21+'Causas 2008'!H21+'Causas 2007'!H21+'Causas 2006'!H21+'Causas 2005'!H21+'Causas 2004'!H21+'Causas 2003'!H21+'Causas 2011'!H21+'Causas 2012'!H21+'Causas 2013'!H21+'Causas 2014'!H21+'Causas 2015'!H21+'Causas 2016'!H21+'Causas 2017'!K21+'Causas 2018'!K21</f>
        <v>8278</v>
      </c>
      <c r="U22" s="190">
        <f t="shared" si="7"/>
        <v>20.495172072295123</v>
      </c>
      <c r="V22" s="78">
        <f>+'Causas 2010'!I21+'Causas 2009'!I21+'Causas 2008'!I21+'Causas 2007'!I21+'Causas 2006'!I21+'Causas 2005'!I21+'Causas 2004'!I21+'Causas 2003'!I21+'Causas 2011'!I21+'Causas 2012'!I21+'Causas 2013'!I21+'Causas 2014'!I21+'Causas 2015'!I21+'Causas 2016'!I21+'Causas 2017'!L21+'Causas 2018'!L21</f>
        <v>835</v>
      </c>
      <c r="W22" s="190">
        <f t="shared" si="8"/>
        <v>5.021046301864101</v>
      </c>
      <c r="X22" s="78">
        <f>+'Causas 2010'!J21+'Causas 2009'!J21+'Causas 2008'!J21+'Causas 2007'!J21+'Causas 2006'!J21+'Causas 2005'!J21+'Causas 2004'!J21+'Causas 2003'!J21+'Causas 2011'!J21+'Causas 2012'!J21+'Causas 2013'!J21+'Causas 2014'!J21+'Causas 2015'!J21+'Causas 2016'!J21+'Causas 2017'!M21+'Causas 2018'!M21</f>
        <v>217</v>
      </c>
      <c r="Y22" s="190">
        <f t="shared" si="9"/>
        <v>10.87719298245614</v>
      </c>
      <c r="Z22" s="78">
        <f>+'Causas 2010'!K21+'Causas 2009'!K21+'Causas 2008'!K21+'Causas 2007'!K21+'Causas 2006'!K21+'Causas 2005'!K21+'Causas 2004'!K21+'Causas 2003'!K21+'Causas 2011'!K21+'Causas 2012'!K21+'Causas 2013'!K21+'Causas 2014'!K21+'Causas 2015'!K21+'Causas 2016'!K21+'Causas 2017'!N21+'Causas 2018'!N21</f>
        <v>272</v>
      </c>
      <c r="AA22" s="190">
        <f t="shared" si="10"/>
        <v>8.920957691046244</v>
      </c>
      <c r="AB22" s="78">
        <f>+'Causas 2010'!L21+'Causas 2009'!L21+'Causas 2008'!L21+'Causas 2007'!L21+'Causas 2006'!L21+'Causas 2005'!L21+'Causas 2004'!L21+'Causas 2003'!L21+'Causas 2011'!L21+'Causas 2012'!L21+'Causas 2013'!L21+'Causas 2014'!L21+'Causas 2015'!L21+'Causas 2016'!L21+'Causas 2017'!O21+'Causas 2018'!O21</f>
        <v>136</v>
      </c>
      <c r="AC22" s="190">
        <f t="shared" si="11"/>
        <v>30.839002267573694</v>
      </c>
      <c r="AD22" s="78">
        <f>+'Causas 2010'!M21+'Causas 2009'!M21+'Causas 2008'!M21+'Causas 2007'!M21+'Causas 2006'!M21+'Causas 2005'!M21+'Causas 2004'!M21+'Causas 2003'!M21+'Causas 2011'!M21+'Causas 2012'!M21+'Causas 2013'!M21+'Causas 2014'!M21+'Causas 2015'!M21+'Causas 2016'!M21+'Causas 2017'!P21+'Causas 2018'!P21</f>
        <v>68</v>
      </c>
      <c r="AE22" s="190">
        <f t="shared" si="12"/>
        <v>22.295081967213115</v>
      </c>
      <c r="AF22" s="78">
        <f t="shared" si="13"/>
        <v>11057</v>
      </c>
      <c r="AG22" s="191">
        <f t="shared" si="14"/>
        <v>0.1139556215152171</v>
      </c>
      <c r="AI22" s="11"/>
    </row>
    <row r="23" spans="1:35" ht="30" customHeight="1">
      <c r="A23" s="172" t="s">
        <v>62</v>
      </c>
      <c r="B23" s="79">
        <f aca="true" t="shared" si="15" ref="B23:G23">SUM(B10:B22)</f>
        <v>7</v>
      </c>
      <c r="C23" s="79">
        <f t="shared" si="15"/>
        <v>100</v>
      </c>
      <c r="D23" s="79">
        <f t="shared" si="15"/>
        <v>1</v>
      </c>
      <c r="E23" s="79">
        <f t="shared" si="15"/>
        <v>0</v>
      </c>
      <c r="F23" s="79">
        <f t="shared" si="15"/>
        <v>0</v>
      </c>
      <c r="G23" s="79">
        <f t="shared" si="15"/>
        <v>0</v>
      </c>
      <c r="H23" s="79">
        <f>SUM(H10:H22)</f>
        <v>201</v>
      </c>
      <c r="I23" s="74">
        <f>SUM(I10:I22)</f>
        <v>99.99999999999999</v>
      </c>
      <c r="J23" s="73">
        <f>SUM(J10:J22)</f>
        <v>981</v>
      </c>
      <c r="K23" s="74">
        <f>SUM(K10:K22)</f>
        <v>100</v>
      </c>
      <c r="L23" s="73">
        <f aca="true" t="shared" si="16" ref="L23:AD23">SUM(L10:L22)</f>
        <v>13954</v>
      </c>
      <c r="M23" s="74">
        <f>SUM(M10:M22)</f>
        <v>99.99999999999999</v>
      </c>
      <c r="N23" s="73">
        <f t="shared" si="16"/>
        <v>7260</v>
      </c>
      <c r="O23" s="74">
        <f>SUM(O10:O22)</f>
        <v>100</v>
      </c>
      <c r="P23" s="73">
        <f t="shared" si="16"/>
        <v>3657</v>
      </c>
      <c r="Q23" s="74">
        <f>SUM(Q10:Q22)</f>
        <v>99.99999999999999</v>
      </c>
      <c r="R23" s="73">
        <f t="shared" si="16"/>
        <v>8158</v>
      </c>
      <c r="S23" s="74">
        <f>SUM(S10:S22)</f>
        <v>99.99999999999997</v>
      </c>
      <c r="T23" s="73">
        <f t="shared" si="16"/>
        <v>40390</v>
      </c>
      <c r="U23" s="74">
        <f>SUM(U10:U22)</f>
        <v>100</v>
      </c>
      <c r="V23" s="73">
        <f t="shared" si="16"/>
        <v>16630</v>
      </c>
      <c r="W23" s="74">
        <f>SUM(W10:W22)</f>
        <v>100.00000000000001</v>
      </c>
      <c r="X23" s="73">
        <f t="shared" si="16"/>
        <v>1995</v>
      </c>
      <c r="Y23" s="74">
        <f>SUM(Y10:Y22)</f>
        <v>100</v>
      </c>
      <c r="Z23" s="73">
        <f t="shared" si="16"/>
        <v>3049</v>
      </c>
      <c r="AA23" s="74">
        <f>SUM(AA10:AA22)</f>
        <v>100</v>
      </c>
      <c r="AB23" s="73">
        <f t="shared" si="16"/>
        <v>441</v>
      </c>
      <c r="AC23" s="74">
        <f>SUM(AC10:AC22)</f>
        <v>100</v>
      </c>
      <c r="AD23" s="73">
        <f t="shared" si="16"/>
        <v>305</v>
      </c>
      <c r="AE23" s="74">
        <f>SUM(AE10:AE22)</f>
        <v>100</v>
      </c>
      <c r="AF23" s="73">
        <f>SUM(AF10:AF22)</f>
        <v>97029</v>
      </c>
      <c r="AG23" s="75">
        <f>SUM(AG10:AG22)</f>
        <v>0.9999999999999999</v>
      </c>
      <c r="AI23" s="11"/>
    </row>
  </sheetData>
  <sheetProtection/>
  <mergeCells count="7">
    <mergeCell ref="A4:AF4"/>
    <mergeCell ref="A5:AF5"/>
    <mergeCell ref="AF8:AG8"/>
    <mergeCell ref="B7:AG7"/>
    <mergeCell ref="B8:C8"/>
    <mergeCell ref="D8:E8"/>
    <mergeCell ref="F8:G8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80" zoomScaleNormal="80" zoomScalePageLayoutView="0" workbookViewId="0" topLeftCell="A1">
      <selection activeCell="D1" sqref="D1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140625" style="0" bestFit="1" customWidth="1"/>
    <col min="7" max="7" width="6.421875" style="0" customWidth="1"/>
    <col min="8" max="8" width="6.8515625" style="0" bestFit="1" customWidth="1"/>
    <col min="9" max="9" width="6.421875" style="0" customWidth="1"/>
    <col min="10" max="10" width="6.8515625" style="0" bestFit="1" customWidth="1"/>
    <col min="11" max="11" width="6.421875" style="0" customWidth="1"/>
    <col min="12" max="12" width="6.8515625" style="0" bestFit="1" customWidth="1"/>
    <col min="13" max="13" width="6.421875" style="0" customWidth="1"/>
    <col min="14" max="14" width="7.57421875" style="0" bestFit="1" customWidth="1"/>
    <col min="15" max="15" width="6.421875" style="0" customWidth="1"/>
    <col min="16" max="16" width="7.57421875" style="0" bestFit="1" customWidth="1"/>
    <col min="17" max="17" width="6.421875" style="0" customWidth="1"/>
    <col min="18" max="18" width="6.8515625" style="0" bestFit="1" customWidth="1"/>
    <col min="19" max="19" width="6.421875" style="0" customWidth="1"/>
    <col min="20" max="20" width="6.8515625" style="0" bestFit="1" customWidth="1"/>
    <col min="21" max="21" width="6.421875" style="0" customWidth="1"/>
    <col min="22" max="22" width="6.421875" style="0" bestFit="1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bestFit="1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">
      <c r="A5" s="213" t="s">
        <v>255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91" t="s">
        <v>33</v>
      </c>
      <c r="C9" s="91" t="s">
        <v>3</v>
      </c>
      <c r="D9" s="91" t="s">
        <v>33</v>
      </c>
      <c r="E9" s="91" t="s">
        <v>3</v>
      </c>
      <c r="F9" s="91" t="s">
        <v>33</v>
      </c>
      <c r="G9" s="91" t="s">
        <v>3</v>
      </c>
      <c r="H9" s="91" t="s">
        <v>33</v>
      </c>
      <c r="I9" s="91" t="s">
        <v>3</v>
      </c>
      <c r="J9" s="91" t="s">
        <v>33</v>
      </c>
      <c r="K9" s="91" t="s">
        <v>3</v>
      </c>
      <c r="L9" s="91" t="s">
        <v>33</v>
      </c>
      <c r="M9" s="91" t="s">
        <v>3</v>
      </c>
      <c r="N9" s="146" t="s">
        <v>33</v>
      </c>
      <c r="O9" s="91" t="s">
        <v>3</v>
      </c>
      <c r="P9" s="91" t="s">
        <v>33</v>
      </c>
      <c r="Q9" s="91" t="s">
        <v>3</v>
      </c>
      <c r="R9" s="91" t="s">
        <v>33</v>
      </c>
      <c r="S9" s="91" t="s">
        <v>3</v>
      </c>
      <c r="T9" s="91" t="s">
        <v>33</v>
      </c>
      <c r="U9" s="91" t="s">
        <v>3</v>
      </c>
      <c r="V9" s="91" t="s">
        <v>33</v>
      </c>
      <c r="W9" s="91" t="s">
        <v>3</v>
      </c>
      <c r="X9" s="91" t="s">
        <v>33</v>
      </c>
      <c r="Y9" s="91" t="s">
        <v>3</v>
      </c>
      <c r="Z9" s="250"/>
      <c r="AA9" s="252"/>
    </row>
    <row r="10" spans="1:27" ht="30" customHeight="1">
      <c r="A10" s="147" t="s">
        <v>34</v>
      </c>
      <c r="B10" s="147">
        <f>+'Causas 2002'!B10+'Causas 2001'!B10+'Causas 2000'!B10+'Causas 1999'!B10+'Causas 1998'!B10+'Causas 1997'!B10+'Causas 1996'!B10+'Causas 1995'!B10+'Causas 1994'!B10+'Causas 1993'!B10+'Causas 1992'!B10+'Causas 1991'!B10+'Causas 1990'!B10+'Causas 1989'!B10+'Causas 1988'!B10+'Causas 1987'!B10</f>
        <v>0</v>
      </c>
      <c r="C10" s="148">
        <f aca="true" t="shared" si="0" ref="C10:C19">((B10/B$19*100))</f>
        <v>0</v>
      </c>
      <c r="D10" s="147">
        <f>+'Causas 2002'!D10+'Causas 2001'!D10+'Causas 2000'!D10+'Causas 1999'!D10+'Causas 1998'!D10+'Causas 1997'!D10+'Causas 1996'!D10+'Causas 1995'!D10+'Causas 1994'!D10+'Causas 1993'!D10+'Causas 1992'!D10+'Causas 1991'!D10+'Causas 1990'!D10+'Causas 1989'!D10+'Causas 1988'!D10+'Causas 1987'!D10</f>
        <v>10</v>
      </c>
      <c r="E10" s="148">
        <f aca="true" t="shared" si="1" ref="E10:E19">((D10/D$19*100))</f>
        <v>1.3986013986013985</v>
      </c>
      <c r="F10" s="25">
        <f>+'Causas 2002'!F10+'Causas 2001'!F10+'Causas 2000'!F10+'Causas 1999'!F10+'Causas 1998'!F10+'Causas 1997'!F10+'Causas 1996'!F10+'Causas 1995'!F10+'Causas 1994'!F10+'Causas 1993'!F10+'Causas 1992'!F10+'Causas 1991'!F10+'Causas 1990'!F10+'Causas 1989'!F10+'Causas 1988'!F10+'Causas 1987'!F10</f>
        <v>110</v>
      </c>
      <c r="G10" s="148">
        <f aca="true" t="shared" si="2" ref="G10:G19">((F10/F$19*100))</f>
        <v>0.7191892775416803</v>
      </c>
      <c r="H10" s="25">
        <f>+'Causas 2002'!H10+'Causas 2001'!H10+'Causas 2000'!H10+'Causas 1999'!H10+'Causas 1998'!H10+'Causas 1997'!H10+'Causas 1996'!H10+'Causas 1995'!H10+'Causas 1994'!H10+'Causas 1993'!H10+'Causas 1992'!H10+'Causas 1991'!H10+'Causas 1990'!H10+'Causas 1989'!H10+'Causas 1988'!H10+'Causas 1987'!H10</f>
        <v>66</v>
      </c>
      <c r="I10" s="148">
        <f aca="true" t="shared" si="3" ref="I10:I19">((H10/H$19*100))</f>
        <v>0.9773434029320303</v>
      </c>
      <c r="J10" s="25">
        <f>+'Causas 2002'!J10+'Causas 2001'!J10+'Causas 2000'!J10+'Causas 1999'!J10+'Causas 1998'!J10+'Causas 1997'!J10+'Causas 1996'!J10+'Causas 1995'!J10+'Causas 1994'!J10+'Causas 1993'!J10+'Causas 1992'!J10+'Causas 1991'!J10+'Causas 1990'!J10+'Causas 1989'!J10+'Causas 1988'!J10+'Causas 1987'!J10</f>
        <v>162</v>
      </c>
      <c r="K10" s="148">
        <f aca="true" t="shared" si="4" ref="K10:K19">((J10/J$19*100))</f>
        <v>3.981322192184812</v>
      </c>
      <c r="L10" s="25">
        <f>+'Causas 2002'!L10+'Causas 2001'!L10+'Causas 2000'!L10+'Causas 1999'!L10+'Causas 1998'!L10+'Causas 1997'!L10+'Causas 1996'!L10+'Causas 1995'!L10+'Causas 1994'!L10+'Causas 1993'!L10+'Causas 1992'!L10+'Causas 1991'!L10+'Causas 1990'!L10+'Causas 1989'!L10+'Causas 1988'!L10+'Causas 1987'!L10</f>
        <v>758</v>
      </c>
      <c r="M10" s="148">
        <f aca="true" t="shared" si="5" ref="M10:M19">((L10/L$19*100))</f>
        <v>12.843104032531347</v>
      </c>
      <c r="N10" s="25">
        <f>+'Causas 2002'!N10+'Causas 2001'!N10+'Causas 2000'!N10+'Causas 1999'!N10+'Causas 1998'!N10+'Causas 1997'!N10+'Causas 1996'!N10+'Causas 1995'!N10+'Causas 1994'!N10+'Causas 1993'!N10+'Causas 1992'!N10+'Causas 1991'!N10+'Causas 1990'!N10+'Causas 1989'!N10+'Causas 1988'!N10+'Causas 1987'!N10</f>
        <v>1450</v>
      </c>
      <c r="O10" s="148">
        <f aca="true" t="shared" si="6" ref="O10:O19">((N10/N$19*100))</f>
        <v>4.221989284882366</v>
      </c>
      <c r="P10" s="25">
        <f>+'Causas 2002'!P10+'Causas 2001'!P10+'Causas 2000'!P10+'Causas 1999'!P10+'Causas 1998'!P10+'Causas 1997'!P10+'Causas 1996'!P10+'Causas 1995'!P10+'Causas 1994'!P10+'Causas 1993'!P10+'Causas 1992'!P10+'Causas 1991'!P10+'Causas 1990'!P10+'Causas 1989'!P10+'Causas 1988'!P10+'Causas 1987'!P10</f>
        <v>1244</v>
      </c>
      <c r="Q10" s="148">
        <f aca="true" t="shared" si="7" ref="Q10:Q19">((P10/P$19*100))</f>
        <v>9.1903073286052</v>
      </c>
      <c r="R10" s="25">
        <f>+'Causas 2002'!R10+'Causas 2001'!R10+'Causas 2000'!R10+'Causas 1999'!R10+'Causas 1998'!R10+'Causas 1997'!R10+'Causas 1996'!R10+'Causas 1995'!R10+'Causas 1994'!R10+'Causas 1993'!R10+'Causas 1992'!R10+'Causas 1991'!R10+'Causas 1990'!R10+'Causas 1989'!R10+'Causas 1988'!R10+'Causas 1987'!R10</f>
        <v>381</v>
      </c>
      <c r="S10" s="148">
        <f aca="true" t="shared" si="8" ref="S10:S18">((R10/R$19*100))</f>
        <v>23.035066505441353</v>
      </c>
      <c r="T10" s="25">
        <f>+'Causas 2002'!T10+'Causas 2001'!T10+'Causas 2000'!T10+'Causas 1999'!T10+'Causas 1998'!T10+'Causas 1997'!T10+'Causas 1996'!T10+'Causas 1995'!T10+'Causas 1994'!T10+'Causas 1993'!T10+'Causas 1992'!T10+'Causas 1991'!T10+'Causas 1990'!T10+'Causas 1989'!T10+'Causas 1988'!T10+'Causas 1987'!T10</f>
        <v>1016</v>
      </c>
      <c r="U10" s="148">
        <f aca="true" t="shared" si="9" ref="U10:U19">((T10/T$19*100))</f>
        <v>22.52771618625277</v>
      </c>
      <c r="V10" s="25">
        <f>+'Causas 2002'!V10+'Causas 2001'!V10+'Causas 2000'!V10+'Causas 1999'!V10+'Causas 1998'!V10+'Causas 1997'!V10+'Causas 1996'!V10+'Causas 1995'!V10+'Causas 1994'!V10+'Causas 1993'!V10+'Causas 1992'!V10+'Causas 1991'!V10+'Causas 1990'!V10+'Causas 1989'!V10+'Causas 1988'!V10+'Causas 1987'!V10</f>
        <v>43</v>
      </c>
      <c r="W10" s="148">
        <f aca="true" t="shared" si="10" ref="W10:W19">((V10/V$19*100))</f>
        <v>5.289052890528905</v>
      </c>
      <c r="X10" s="25">
        <f>+'Causas 2002'!X10+'Causas 2001'!X10+'Causas 2000'!X10+'Causas 1999'!X10+'Causas 1998'!X10+'Causas 1997'!X10+'Causas 1996'!X10+'Causas 1995'!X10+'Causas 1994'!X10+'Causas 1993'!X10+'Causas 1992'!X10+'Causas 1991'!X10+'Causas 1990'!X10+'Causas 1989'!X10+'Causas 1988'!X10+'Causas 1987'!X10</f>
        <v>16</v>
      </c>
      <c r="Y10" s="148">
        <f aca="true" t="shared" si="11" ref="Y10:Y19">((X10/X$19*100))</f>
        <v>3.9603960396039604</v>
      </c>
      <c r="Z10" s="149">
        <f>SUM(B10+D10+F10+H10+J10+L10+N10+P10+T10+V10+X10+R10)</f>
        <v>5256</v>
      </c>
      <c r="AA10" s="148">
        <f aca="true" t="shared" si="12" ref="AA10:AA19">((Z10/Z$19*100))</f>
        <v>5.952906798953484</v>
      </c>
    </row>
    <row r="11" spans="1:27" ht="30" customHeight="1">
      <c r="A11" s="150" t="s">
        <v>35</v>
      </c>
      <c r="B11" s="150">
        <f>+'Causas 2002'!B11+'Causas 2001'!B11+'Causas 2000'!B11+'Causas 1999'!B11+'Causas 1998'!B11+'Causas 1997'!B11+'Causas 1996'!B11+'Causas 1995'!B11+'Causas 1994'!B11+'Causas 1993'!B11+'Causas 1992'!B11+'Causas 1991'!B11+'Causas 1990'!B11+'Causas 1989'!B11+'Causas 1988'!B11+'Causas 1987'!B11</f>
        <v>34</v>
      </c>
      <c r="C11" s="151">
        <f t="shared" si="0"/>
        <v>11.409395973154362</v>
      </c>
      <c r="D11" s="150">
        <f>+'Causas 2002'!D11+'Causas 2001'!D11+'Causas 2000'!D11+'Causas 1999'!D11+'Causas 1998'!D11+'Causas 1997'!D11+'Causas 1996'!D11+'Causas 1995'!D11+'Causas 1994'!D11+'Causas 1993'!D11+'Causas 1992'!D11+'Causas 1991'!D11+'Causas 1990'!D11+'Causas 1989'!D11+'Causas 1988'!D11+'Causas 1987'!D11</f>
        <v>90</v>
      </c>
      <c r="E11" s="151">
        <f t="shared" si="1"/>
        <v>12.587412587412588</v>
      </c>
      <c r="F11" s="26">
        <f>+'Causas 2002'!F11+'Causas 2001'!F11+'Causas 2000'!F11+'Causas 1999'!F11+'Causas 1998'!F11+'Causas 1997'!F11+'Causas 1996'!F11+'Causas 1995'!F11+'Causas 1994'!F11+'Causas 1993'!F11+'Causas 1992'!F11+'Causas 1991'!F11+'Causas 1990'!F11+'Causas 1989'!F11+'Causas 1988'!F11+'Causas 1987'!F11</f>
        <v>134</v>
      </c>
      <c r="G11" s="151">
        <f t="shared" si="2"/>
        <v>0.8761033017325923</v>
      </c>
      <c r="H11" s="26">
        <f>+'Causas 2002'!H11+'Causas 2001'!H11+'Causas 2000'!H11+'Causas 1999'!H11+'Causas 1998'!H11+'Causas 1997'!H11+'Causas 1996'!H11+'Causas 1995'!H11+'Causas 1994'!H11+'Causas 1993'!H11+'Causas 1992'!H11+'Causas 1991'!H11+'Causas 1990'!H11+'Causas 1989'!H11+'Causas 1988'!H11+'Causas 1987'!H11</f>
        <v>260</v>
      </c>
      <c r="I11" s="151">
        <f t="shared" si="3"/>
        <v>3.8501406782170884</v>
      </c>
      <c r="J11" s="26">
        <f>+'Causas 2002'!J11+'Causas 2001'!J11+'Causas 2000'!J11+'Causas 1999'!J11+'Causas 1998'!J11+'Causas 1997'!J11+'Causas 1996'!J11+'Causas 1995'!J11+'Causas 1994'!J11+'Causas 1993'!J11+'Causas 1992'!J11+'Causas 1991'!J11+'Causas 1990'!J11+'Causas 1989'!J11+'Causas 1988'!J11+'Causas 1987'!J11</f>
        <v>450</v>
      </c>
      <c r="K11" s="151">
        <f t="shared" si="4"/>
        <v>11.059228311624478</v>
      </c>
      <c r="L11" s="26">
        <f>+'Causas 2002'!L11+'Causas 2001'!L11+'Causas 2000'!L11+'Causas 1999'!L11+'Causas 1998'!L11+'Causas 1997'!L11+'Causas 1996'!L11+'Causas 1995'!L11+'Causas 1994'!L11+'Causas 1993'!L11+'Causas 1992'!L11+'Causas 1991'!L11+'Causas 1990'!L11+'Causas 1989'!L11+'Causas 1988'!L11+'Causas 1987'!L11</f>
        <v>811</v>
      </c>
      <c r="M11" s="151">
        <f t="shared" si="5"/>
        <v>13.741104710267708</v>
      </c>
      <c r="N11" s="26">
        <f>+'Causas 2002'!N11+'Causas 2001'!N11+'Causas 2000'!N11+'Causas 1999'!N11+'Causas 1998'!N11+'Causas 1997'!N11+'Causas 1996'!N11+'Causas 1995'!N11+'Causas 1994'!N11+'Causas 1993'!N11+'Causas 1992'!N11+'Causas 1991'!N11+'Causas 1990'!N11+'Causas 1989'!N11+'Causas 1988'!N11+'Causas 1987'!N11</f>
        <v>984</v>
      </c>
      <c r="O11" s="151">
        <f t="shared" si="6"/>
        <v>2.86512928022362</v>
      </c>
      <c r="P11" s="26">
        <f>+'Causas 2002'!P11+'Causas 2001'!P11+'Causas 2000'!P11+'Causas 1999'!P11+'Causas 1998'!P11+'Causas 1997'!P11+'Causas 1996'!P11+'Causas 1995'!P11+'Causas 1994'!P11+'Causas 1993'!P11+'Causas 1992'!P11+'Causas 1991'!P11+'Causas 1990'!P11+'Causas 1989'!P11+'Causas 1988'!P11+'Causas 1987'!P11</f>
        <v>944</v>
      </c>
      <c r="Q11" s="151">
        <f t="shared" si="7"/>
        <v>6.973995271867612</v>
      </c>
      <c r="R11" s="26">
        <f>+'Causas 2002'!R11+'Causas 2001'!R11+'Causas 2000'!R11+'Causas 1999'!R11+'Causas 1998'!R11+'Causas 1997'!R11+'Causas 1996'!R11+'Causas 1995'!R11+'Causas 1994'!R11+'Causas 1993'!R11+'Causas 1992'!R11+'Causas 1991'!R11+'Causas 1990'!R11+'Causas 1989'!R11+'Causas 1988'!R11+'Causas 1987'!R11</f>
        <v>162</v>
      </c>
      <c r="S11" s="151">
        <f t="shared" si="8"/>
        <v>9.794437726723096</v>
      </c>
      <c r="T11" s="26">
        <f>+'Causas 2002'!T11+'Causas 2001'!T11+'Causas 2000'!T11+'Causas 1999'!T11+'Causas 1998'!T11+'Causas 1997'!T11+'Causas 1996'!T11+'Causas 1995'!T11+'Causas 1994'!T11+'Causas 1993'!T11+'Causas 1992'!T11+'Causas 1991'!T11+'Causas 1990'!T11+'Causas 1989'!T11+'Causas 1988'!T11+'Causas 1987'!T11</f>
        <v>377</v>
      </c>
      <c r="U11" s="151">
        <f t="shared" si="9"/>
        <v>8.35920177383592</v>
      </c>
      <c r="V11" s="26">
        <f>+'Causas 2002'!V11+'Causas 2001'!V11+'Causas 2000'!V11+'Causas 1999'!V11+'Causas 1998'!V11+'Causas 1997'!V11+'Causas 1996'!V11+'Causas 1995'!V11+'Causas 1994'!V11+'Causas 1993'!V11+'Causas 1992'!V11+'Causas 1991'!V11+'Causas 1990'!V11+'Causas 1989'!V11+'Causas 1988'!V11+'Causas 1987'!V11</f>
        <v>384</v>
      </c>
      <c r="W11" s="151">
        <f t="shared" si="10"/>
        <v>47.23247232472325</v>
      </c>
      <c r="X11" s="26">
        <f>+'Causas 2002'!X11+'Causas 2001'!X11+'Causas 2000'!X11+'Causas 1999'!X11+'Causas 1998'!X11+'Causas 1997'!X11+'Causas 1996'!X11+'Causas 1995'!X11+'Causas 1994'!X11+'Causas 1993'!X11+'Causas 1992'!X11+'Causas 1991'!X11+'Causas 1990'!X11+'Causas 1989'!X11+'Causas 1988'!X11+'Causas 1987'!X11</f>
        <v>36</v>
      </c>
      <c r="Y11" s="151">
        <f t="shared" si="11"/>
        <v>8.91089108910891</v>
      </c>
      <c r="Z11" s="20">
        <f aca="true" t="shared" si="13" ref="Z11:Z18">SUM(B11+D11+F11+H11+J11+L11+N11+P11+T11+V11+X11+R11)</f>
        <v>4666</v>
      </c>
      <c r="AA11" s="151">
        <f t="shared" si="12"/>
        <v>5.284677154474307</v>
      </c>
    </row>
    <row r="12" spans="1:27" ht="30" customHeight="1">
      <c r="A12" s="150" t="s">
        <v>36</v>
      </c>
      <c r="B12" s="150">
        <f>+'Causas 2002'!B12+'Causas 2001'!B12+'Causas 2000'!B12+'Causas 1999'!B12+'Causas 1998'!B12+'Causas 1997'!B12+'Causas 1996'!B12+'Causas 1995'!B12+'Causas 1994'!B12+'Causas 1993'!B12+'Causas 1992'!B12+'Causas 1991'!B12+'Causas 1990'!B12+'Causas 1989'!B12+'Causas 1988'!B12+'Causas 1987'!B12</f>
        <v>4</v>
      </c>
      <c r="C12" s="151">
        <f t="shared" si="0"/>
        <v>1.342281879194631</v>
      </c>
      <c r="D12" s="150">
        <f>+'Causas 2002'!D12+'Causas 2001'!D12+'Causas 2000'!D12+'Causas 1999'!D12+'Causas 1998'!D12+'Causas 1997'!D12+'Causas 1996'!D12+'Causas 1995'!D12+'Causas 1994'!D12+'Causas 1993'!D12+'Causas 1992'!D12+'Causas 1991'!D12+'Causas 1990'!D12+'Causas 1989'!D12+'Causas 1988'!D12+'Causas 1987'!D12</f>
        <v>52</v>
      </c>
      <c r="E12" s="151">
        <f t="shared" si="1"/>
        <v>7.2727272727272725</v>
      </c>
      <c r="F12" s="26">
        <f>+'Causas 2002'!F12+'Causas 2001'!F12+'Causas 2000'!F12+'Causas 1999'!F12+'Causas 1998'!F12+'Causas 1997'!F12+'Causas 1996'!F12+'Causas 1995'!F12+'Causas 1994'!F12+'Causas 1993'!F12+'Causas 1992'!F12+'Causas 1991'!F12+'Causas 1990'!F12+'Causas 1989'!F12+'Causas 1988'!F12+'Causas 1987'!F12</f>
        <v>78</v>
      </c>
      <c r="G12" s="151">
        <f t="shared" si="2"/>
        <v>0.5099705786204641</v>
      </c>
      <c r="H12" s="26">
        <f>+'Causas 2002'!H12+'Causas 2001'!H12+'Causas 2000'!H12+'Causas 1999'!H12+'Causas 1998'!H12+'Causas 1997'!H12+'Causas 1996'!H12+'Causas 1995'!H12+'Causas 1994'!H12+'Causas 1993'!H12+'Causas 1992'!H12+'Causas 1991'!H12+'Causas 1990'!H12+'Causas 1989'!H12+'Causas 1988'!H12+'Causas 1987'!H12</f>
        <v>114</v>
      </c>
      <c r="I12" s="151">
        <f t="shared" si="3"/>
        <v>1.6881386050644158</v>
      </c>
      <c r="J12" s="26">
        <f>+'Causas 2002'!J12+'Causas 2001'!J12+'Causas 2000'!J12+'Causas 1999'!J12+'Causas 1998'!J12+'Causas 1997'!J12+'Causas 1996'!J12+'Causas 1995'!J12+'Causas 1994'!J12+'Causas 1993'!J12+'Causas 1992'!J12+'Causas 1991'!J12+'Causas 1990'!J12+'Causas 1989'!J12+'Causas 1988'!J12+'Causas 1987'!J12</f>
        <v>206</v>
      </c>
      <c r="K12" s="151">
        <f t="shared" si="4"/>
        <v>5.062668960432538</v>
      </c>
      <c r="L12" s="26">
        <f>+'Causas 2002'!L12+'Causas 2001'!L12+'Causas 2000'!L12+'Causas 1999'!L12+'Causas 1998'!L12+'Causas 1997'!L12+'Causas 1996'!L12+'Causas 1995'!L12+'Causas 1994'!L12+'Causas 1993'!L12+'Causas 1992'!L12+'Causas 1991'!L12+'Causas 1990'!L12+'Causas 1989'!L12+'Causas 1988'!L12+'Causas 1987'!L12</f>
        <v>456</v>
      </c>
      <c r="M12" s="151">
        <f t="shared" si="5"/>
        <v>7.726194510335479</v>
      </c>
      <c r="N12" s="26">
        <f>+'Causas 2002'!N12+'Causas 2001'!N12+'Causas 2000'!N12+'Causas 1999'!N12+'Causas 1998'!N12+'Causas 1997'!N12+'Causas 1996'!N12+'Causas 1995'!N12+'Causas 1994'!N12+'Causas 1993'!N12+'Causas 1992'!N12+'Causas 1991'!N12+'Causas 1990'!N12+'Causas 1989'!N12+'Causas 1988'!N12+'Causas 1987'!N12</f>
        <v>474</v>
      </c>
      <c r="O12" s="151">
        <f t="shared" si="6"/>
        <v>1.3801537386443048</v>
      </c>
      <c r="P12" s="26">
        <f>+'Causas 2002'!P12+'Causas 2001'!P12+'Causas 2000'!P12+'Causas 1999'!P12+'Causas 1998'!P12+'Causas 1997'!P12+'Causas 1996'!P12+'Causas 1995'!P12+'Causas 1994'!P12+'Causas 1993'!P12+'Causas 1992'!P12+'Causas 1991'!P12+'Causas 1990'!P12+'Causas 1989'!P12+'Causas 1988'!P12+'Causas 1987'!P12</f>
        <v>368</v>
      </c>
      <c r="Q12" s="151">
        <f t="shared" si="7"/>
        <v>2.7186761229314422</v>
      </c>
      <c r="R12" s="26">
        <f>+'Causas 2002'!R12+'Causas 2001'!R12+'Causas 2000'!R12+'Causas 1999'!R12+'Causas 1998'!R12+'Causas 1997'!R12+'Causas 1996'!R12+'Causas 1995'!R12+'Causas 1994'!R12+'Causas 1993'!R12+'Causas 1992'!R12+'Causas 1991'!R12+'Causas 1990'!R12+'Causas 1989'!R12+'Causas 1988'!R12+'Causas 1987'!R12</f>
        <v>15</v>
      </c>
      <c r="S12" s="151">
        <f t="shared" si="8"/>
        <v>0.9068923821039904</v>
      </c>
      <c r="T12" s="26">
        <f>+'Causas 2002'!T12+'Causas 2001'!T12+'Causas 2000'!T12+'Causas 1999'!T12+'Causas 1998'!T12+'Causas 1997'!T12+'Causas 1996'!T12+'Causas 1995'!T12+'Causas 1994'!T12+'Causas 1993'!T12+'Causas 1992'!T12+'Causas 1991'!T12+'Causas 1990'!T12+'Causas 1989'!T12+'Causas 1988'!T12+'Causas 1987'!T12</f>
        <v>19</v>
      </c>
      <c r="U12" s="151">
        <f t="shared" si="9"/>
        <v>0.42128603104212864</v>
      </c>
      <c r="V12" s="26">
        <f>+'Causas 2002'!V12+'Causas 2001'!V12+'Causas 2000'!V12+'Causas 1999'!V12+'Causas 1998'!V12+'Causas 1997'!V12+'Causas 1996'!V12+'Causas 1995'!V12+'Causas 1994'!V12+'Causas 1993'!V12+'Causas 1992'!V12+'Causas 1991'!V12+'Causas 1990'!V12+'Causas 1989'!V12+'Causas 1988'!V12+'Causas 1987'!V12</f>
        <v>25</v>
      </c>
      <c r="W12" s="151">
        <f t="shared" si="10"/>
        <v>3.075030750307503</v>
      </c>
      <c r="X12" s="26">
        <f>+'Causas 2002'!X12+'Causas 2001'!X12+'Causas 2000'!X12+'Causas 1999'!X12+'Causas 1998'!X12+'Causas 1997'!X12+'Causas 1996'!X12+'Causas 1995'!X12+'Causas 1994'!X12+'Causas 1993'!X12+'Causas 1992'!X12+'Causas 1991'!X12+'Causas 1990'!X12+'Causas 1989'!X12+'Causas 1988'!X12+'Causas 1987'!X12</f>
        <v>92</v>
      </c>
      <c r="Y12" s="151">
        <f t="shared" si="11"/>
        <v>22.772277227722775</v>
      </c>
      <c r="Z12" s="20">
        <f t="shared" si="13"/>
        <v>1903</v>
      </c>
      <c r="AA12" s="151">
        <f t="shared" si="12"/>
        <v>2.1553237515997874</v>
      </c>
    </row>
    <row r="13" spans="1:27" ht="30" customHeight="1">
      <c r="A13" s="150" t="s">
        <v>37</v>
      </c>
      <c r="B13" s="150">
        <f>+'Causas 2002'!B13+'Causas 2001'!B13+'Causas 2000'!B13+'Causas 1999'!B13+'Causas 1998'!B13+'Causas 1997'!B13+'Causas 1996'!B13+'Causas 1995'!B13+'Causas 1994'!B13+'Causas 1993'!B13+'Causas 1992'!B13+'Causas 1991'!B13+'Causas 1990'!B13+'Causas 1989'!B13+'Causas 1988'!B13+'Causas 1987'!B13</f>
        <v>12</v>
      </c>
      <c r="C13" s="151">
        <f t="shared" si="0"/>
        <v>4.026845637583892</v>
      </c>
      <c r="D13" s="150">
        <f>+'Causas 2002'!D13+'Causas 2001'!D13+'Causas 2000'!D13+'Causas 1999'!D13+'Causas 1998'!D13+'Causas 1997'!D13+'Causas 1996'!D13+'Causas 1995'!D13+'Causas 1994'!D13+'Causas 1993'!D13+'Causas 1992'!D13+'Causas 1991'!D13+'Causas 1990'!D13+'Causas 1989'!D13+'Causas 1988'!D13+'Causas 1987'!D13</f>
        <v>31</v>
      </c>
      <c r="E13" s="151">
        <f t="shared" si="1"/>
        <v>4.335664335664335</v>
      </c>
      <c r="F13" s="26">
        <f>+'Causas 2002'!F13+'Causas 2001'!F13+'Causas 2000'!F13+'Causas 1999'!F13+'Causas 1998'!F13+'Causas 1997'!F13+'Causas 1996'!F13+'Causas 1995'!F13+'Causas 1994'!F13+'Causas 1993'!F13+'Causas 1992'!F13+'Causas 1991'!F13+'Causas 1990'!F13+'Causas 1989'!F13+'Causas 1988'!F13+'Causas 1987'!F13</f>
        <v>4625</v>
      </c>
      <c r="G13" s="151">
        <f t="shared" si="2"/>
        <v>30.238640078457014</v>
      </c>
      <c r="H13" s="26">
        <f>+'Causas 2002'!H13+'Causas 2001'!H13+'Causas 2000'!H13+'Causas 1999'!H13+'Causas 1998'!H13+'Causas 1997'!H13+'Causas 1996'!H13+'Causas 1995'!H13+'Causas 1994'!H13+'Causas 1993'!H13+'Causas 1992'!H13+'Causas 1991'!H13+'Causas 1990'!H13+'Causas 1989'!H13+'Causas 1988'!H13+'Causas 1987'!H13</f>
        <v>223</v>
      </c>
      <c r="I13" s="151">
        <f t="shared" si="3"/>
        <v>3.3022360432400415</v>
      </c>
      <c r="J13" s="26">
        <f>+'Causas 2002'!J13+'Causas 2001'!J13+'Causas 2000'!J13+'Causas 1999'!J13+'Causas 1998'!J13+'Causas 1997'!J13+'Causas 1996'!J13+'Causas 1995'!J13+'Causas 1994'!J13+'Causas 1993'!J13+'Causas 1992'!J13+'Causas 1991'!J13+'Causas 1990'!J13+'Causas 1989'!J13+'Causas 1988'!J13+'Causas 1987'!J13</f>
        <v>113</v>
      </c>
      <c r="K13" s="151">
        <f t="shared" si="4"/>
        <v>2.77709510936348</v>
      </c>
      <c r="L13" s="26">
        <f>+'Causas 2002'!L13+'Causas 2001'!L13+'Causas 2000'!L13+'Causas 1999'!L13+'Causas 1998'!L13+'Causas 1997'!L13+'Causas 1996'!L13+'Causas 1995'!L13+'Causas 1994'!L13+'Causas 1993'!L13+'Causas 1992'!L13+'Causas 1991'!L13+'Causas 1990'!L13+'Causas 1989'!L13+'Causas 1988'!L13+'Causas 1987'!L13</f>
        <v>238</v>
      </c>
      <c r="M13" s="151">
        <f t="shared" si="5"/>
        <v>4.032531345306676</v>
      </c>
      <c r="N13" s="26">
        <f>+'Causas 2002'!N13+'Causas 2001'!N13+'Causas 2000'!N13+'Causas 1999'!N13+'Causas 1998'!N13+'Causas 1997'!N13+'Causas 1996'!N13+'Causas 1995'!N13+'Causas 1994'!N13+'Causas 1993'!N13+'Causas 1992'!N13+'Causas 1991'!N13+'Causas 1990'!N13+'Causas 1989'!N13+'Causas 1988'!N13+'Causas 1987'!N13</f>
        <v>474</v>
      </c>
      <c r="O13" s="151">
        <f t="shared" si="6"/>
        <v>1.3801537386443048</v>
      </c>
      <c r="P13" s="26">
        <f>+'Causas 2002'!P13+'Causas 2001'!P13+'Causas 2000'!P13+'Causas 1999'!P13+'Causas 1998'!P13+'Causas 1997'!P13+'Causas 1996'!P13+'Causas 1995'!P13+'Causas 1994'!P13+'Causas 1993'!P13+'Causas 1992'!P13+'Causas 1991'!P13+'Causas 1990'!P13+'Causas 1989'!P13+'Causas 1988'!P13+'Causas 1987'!P13</f>
        <v>369</v>
      </c>
      <c r="Q13" s="151">
        <f t="shared" si="7"/>
        <v>2.7260638297872344</v>
      </c>
      <c r="R13" s="26">
        <f>+'Causas 2002'!R13+'Causas 2001'!R13+'Causas 2000'!R13+'Causas 1999'!R13+'Causas 1998'!R13+'Causas 1997'!R13+'Causas 1996'!R13+'Causas 1995'!R13+'Causas 1994'!R13+'Causas 1993'!R13+'Causas 1992'!R13+'Causas 1991'!R13+'Causas 1990'!R13+'Causas 1989'!R13+'Causas 1988'!R13+'Causas 1987'!R13</f>
        <v>22</v>
      </c>
      <c r="S13" s="151">
        <f t="shared" si="8"/>
        <v>1.3301088270858523</v>
      </c>
      <c r="T13" s="26">
        <f>+'Causas 2002'!T13+'Causas 2001'!T13+'Causas 2000'!T13+'Causas 1999'!T13+'Causas 1998'!T13+'Causas 1997'!T13+'Causas 1996'!T13+'Causas 1995'!T13+'Causas 1994'!T13+'Causas 1993'!T13+'Causas 1992'!T13+'Causas 1991'!T13+'Causas 1990'!T13+'Causas 1989'!T13+'Causas 1988'!T13+'Causas 1987'!T13</f>
        <v>275</v>
      </c>
      <c r="U13" s="151">
        <f t="shared" si="9"/>
        <v>6.097560975609756</v>
      </c>
      <c r="V13" s="26">
        <f>+'Causas 2002'!V13+'Causas 2001'!V13+'Causas 2000'!V13+'Causas 1999'!V13+'Causas 1998'!V13+'Causas 1997'!V13+'Causas 1996'!V13+'Causas 1995'!V13+'Causas 1994'!V13+'Causas 1993'!V13+'Causas 1992'!V13+'Causas 1991'!V13+'Causas 1990'!V13+'Causas 1989'!V13+'Causas 1988'!V13+'Causas 1987'!V13</f>
        <v>25</v>
      </c>
      <c r="W13" s="151">
        <f t="shared" si="10"/>
        <v>3.075030750307503</v>
      </c>
      <c r="X13" s="26">
        <f>+'Causas 2002'!X13+'Causas 2001'!X13+'Causas 2000'!X13+'Causas 1999'!X13+'Causas 1998'!X13+'Causas 1997'!X13+'Causas 1996'!X13+'Causas 1995'!X13+'Causas 1994'!X13+'Causas 1993'!X13+'Causas 1992'!X13+'Causas 1991'!X13+'Causas 1990'!X13+'Causas 1989'!X13+'Causas 1988'!X13+'Causas 1987'!X13</f>
        <v>15</v>
      </c>
      <c r="Y13" s="151">
        <f t="shared" si="11"/>
        <v>3.7128712871287126</v>
      </c>
      <c r="Z13" s="20">
        <f t="shared" si="13"/>
        <v>6422</v>
      </c>
      <c r="AA13" s="151">
        <f t="shared" si="12"/>
        <v>7.27350979126318</v>
      </c>
    </row>
    <row r="14" spans="1:27" ht="30" customHeight="1">
      <c r="A14" s="150" t="s">
        <v>38</v>
      </c>
      <c r="B14" s="150">
        <f>+'Causas 2002'!B14+'Causas 2001'!B14+'Causas 2000'!B14+'Causas 1999'!B14+'Causas 1998'!B14+'Causas 1997'!B14+'Causas 1996'!B14+'Causas 1995'!B14+'Causas 1994'!B14+'Causas 1993'!B14+'Causas 1992'!B14+'Causas 1991'!B14+'Causas 1990'!B14+'Causas 1989'!B14+'Causas 1988'!B14+'Causas 1987'!B14</f>
        <v>79</v>
      </c>
      <c r="C14" s="151">
        <f t="shared" si="0"/>
        <v>26.51006711409396</v>
      </c>
      <c r="D14" s="150">
        <f>+'Causas 2002'!D14+'Causas 2001'!D14+'Causas 2000'!D14+'Causas 1999'!D14+'Causas 1998'!D14+'Causas 1997'!D14+'Causas 1996'!D14+'Causas 1995'!D14+'Causas 1994'!D14+'Causas 1993'!D14+'Causas 1992'!D14+'Causas 1991'!D14+'Causas 1990'!D14+'Causas 1989'!D14+'Causas 1988'!D14+'Causas 1987'!D14</f>
        <v>188</v>
      </c>
      <c r="E14" s="151">
        <f t="shared" si="1"/>
        <v>26.293706293706293</v>
      </c>
      <c r="F14" s="26">
        <f>+'Causas 2002'!F14+'Causas 2001'!F14+'Causas 2000'!F14+'Causas 1999'!F14+'Causas 1998'!F14+'Causas 1997'!F14+'Causas 1996'!F14+'Causas 1995'!F14+'Causas 1994'!F14+'Causas 1993'!F14+'Causas 1992'!F14+'Causas 1991'!F14+'Causas 1990'!F14+'Causas 1989'!F14+'Causas 1988'!F14+'Causas 1987'!F14</f>
        <v>6470</v>
      </c>
      <c r="G14" s="151">
        <f t="shared" si="2"/>
        <v>42.30140568813338</v>
      </c>
      <c r="H14" s="26">
        <f>+'Causas 2002'!H14+'Causas 2001'!H14+'Causas 2000'!H14+'Causas 1999'!H14+'Causas 1998'!H14+'Causas 1997'!H14+'Causas 1996'!H14+'Causas 1995'!H14+'Causas 1994'!H14+'Causas 1993'!H14+'Causas 1992'!H14+'Causas 1991'!H14+'Causas 1990'!H14+'Causas 1989'!H14+'Causas 1988'!H14+'Causas 1987'!H14</f>
        <v>3283</v>
      </c>
      <c r="I14" s="151">
        <f t="shared" si="3"/>
        <v>48.615430179179626</v>
      </c>
      <c r="J14" s="26">
        <f>+'Causas 2002'!J14+'Causas 2001'!J14+'Causas 2000'!J14+'Causas 1999'!J14+'Causas 1998'!J14+'Causas 1997'!J14+'Causas 1996'!J14+'Causas 1995'!J14+'Causas 1994'!J14+'Causas 1993'!J14+'Causas 1992'!J14+'Causas 1991'!J14+'Causas 1990'!J14+'Causas 1989'!J14+'Causas 1988'!J14+'Causas 1987'!J14</f>
        <v>1741</v>
      </c>
      <c r="K14" s="151">
        <f t="shared" si="4"/>
        <v>42.78692553452937</v>
      </c>
      <c r="L14" s="26">
        <f>+'Causas 2002'!L14+'Causas 2001'!L14+'Causas 2000'!L14+'Causas 1999'!L14+'Causas 1998'!L14+'Causas 1997'!L14+'Causas 1996'!L14+'Causas 1995'!L14+'Causas 1994'!L14+'Causas 1993'!L14+'Causas 1992'!L14+'Causas 1991'!L14+'Causas 1990'!L14+'Causas 1989'!L14+'Causas 1988'!L14+'Causas 1987'!L14</f>
        <v>2401</v>
      </c>
      <c r="M14" s="151">
        <f t="shared" si="5"/>
        <v>40.681125042358524</v>
      </c>
      <c r="N14" s="26">
        <f>+'Causas 2002'!N14+'Causas 2001'!N14+'Causas 2000'!N14+'Causas 1999'!N14+'Causas 1998'!N14+'Causas 1997'!N14+'Causas 1996'!N14+'Causas 1995'!N14+'Causas 1994'!N14+'Causas 1993'!N14+'Causas 1992'!N14+'Causas 1991'!N14+'Causas 1990'!N14+'Causas 1989'!N14+'Causas 1988'!N14+'Causas 1987'!N14</f>
        <v>7747</v>
      </c>
      <c r="O14" s="151">
        <f t="shared" si="6"/>
        <v>22.557069648264616</v>
      </c>
      <c r="P14" s="26">
        <f>+'Causas 2002'!P14+'Causas 2001'!P14+'Causas 2000'!P14+'Causas 1999'!P14+'Causas 1998'!P14+'Causas 1997'!P14+'Causas 1996'!P14+'Causas 1995'!P14+'Causas 1994'!P14+'Causas 1993'!P14+'Causas 1992'!P14+'Causas 1991'!P14+'Causas 1990'!P14+'Causas 1989'!P14+'Causas 1988'!P14+'Causas 1987'!P14</f>
        <v>3487</v>
      </c>
      <c r="Q14" s="151">
        <f t="shared" si="7"/>
        <v>25.760933806146575</v>
      </c>
      <c r="R14" s="26">
        <f>+'Causas 2002'!R14+'Causas 2001'!R14+'Causas 2000'!R14+'Causas 1999'!R14+'Causas 1998'!R14+'Causas 1997'!R14+'Causas 1996'!R14+'Causas 1995'!R14+'Causas 1994'!R14+'Causas 1993'!R14+'Causas 1992'!R14+'Causas 1991'!R14+'Causas 1990'!R14+'Causas 1989'!R14+'Causas 1988'!R14+'Causas 1987'!R14</f>
        <v>343</v>
      </c>
      <c r="S14" s="151">
        <f t="shared" si="8"/>
        <v>20.737605804111244</v>
      </c>
      <c r="T14" s="26">
        <f>+'Causas 2002'!T14+'Causas 2001'!T14+'Causas 2000'!T14+'Causas 1999'!T14+'Causas 1998'!T14+'Causas 1997'!T14+'Causas 1996'!T14+'Causas 1995'!T14+'Causas 1994'!T14+'Causas 1993'!T14+'Causas 1992'!T14+'Causas 1991'!T14+'Causas 1990'!T14+'Causas 1989'!T14+'Causas 1988'!T14+'Causas 1987'!T14</f>
        <v>379</v>
      </c>
      <c r="U14" s="151">
        <f t="shared" si="9"/>
        <v>8.403547671840354</v>
      </c>
      <c r="V14" s="26">
        <f>+'Causas 2002'!V14+'Causas 2001'!V14+'Causas 2000'!V14+'Causas 1999'!V14+'Causas 1998'!V14+'Causas 1997'!V14+'Causas 1996'!V14+'Causas 1995'!V14+'Causas 1994'!V14+'Causas 1993'!V14+'Causas 1992'!V14+'Causas 1991'!V14+'Causas 1990'!V14+'Causas 1989'!V14+'Causas 1988'!V14+'Causas 1987'!V14</f>
        <v>131</v>
      </c>
      <c r="W14" s="151">
        <f t="shared" si="10"/>
        <v>16.113161131611317</v>
      </c>
      <c r="X14" s="26">
        <f>+'Causas 2002'!X14+'Causas 2001'!X14+'Causas 2000'!X14+'Causas 1999'!X14+'Causas 1998'!X14+'Causas 1997'!X14+'Causas 1996'!X14+'Causas 1995'!X14+'Causas 1994'!X14+'Causas 1993'!X14+'Causas 1992'!X14+'Causas 1991'!X14+'Causas 1990'!X14+'Causas 1989'!X14+'Causas 1988'!X14+'Causas 1987'!X14</f>
        <v>105</v>
      </c>
      <c r="Y14" s="151">
        <f t="shared" si="11"/>
        <v>25.99009900990099</v>
      </c>
      <c r="Z14" s="20">
        <f t="shared" si="13"/>
        <v>26354</v>
      </c>
      <c r="AA14" s="151">
        <f t="shared" si="12"/>
        <v>29.84834584848176</v>
      </c>
    </row>
    <row r="15" spans="1:27" ht="30" customHeight="1">
      <c r="A15" s="150" t="s">
        <v>39</v>
      </c>
      <c r="B15" s="150">
        <f>+'Causas 2002'!B15+'Causas 2001'!B15+'Causas 2000'!B15+'Causas 1999'!B15+'Causas 1998'!B15+'Causas 1997'!B15+'Causas 1996'!B15+'Causas 1995'!B15+'Causas 1994'!B15+'Causas 1993'!B15+'Causas 1992'!B15+'Causas 1991'!B15+'Causas 1990'!B15+'Causas 1989'!B15+'Causas 1988'!B15+'Causas 1987'!B15</f>
        <v>2</v>
      </c>
      <c r="C15" s="151">
        <f t="shared" si="0"/>
        <v>0.6711409395973155</v>
      </c>
      <c r="D15" s="150">
        <f>+'Causas 2002'!D15+'Causas 2001'!D15+'Causas 2000'!D15+'Causas 1999'!D15+'Causas 1998'!D15+'Causas 1997'!D15+'Causas 1996'!D15+'Causas 1995'!D15+'Causas 1994'!D15+'Causas 1993'!D15+'Causas 1992'!D15+'Causas 1991'!D15+'Causas 1990'!D15+'Causas 1989'!D15+'Causas 1988'!D15+'Causas 1987'!D15</f>
        <v>37</v>
      </c>
      <c r="E15" s="151">
        <f t="shared" si="1"/>
        <v>5.174825174825175</v>
      </c>
      <c r="F15" s="26">
        <f>+'Causas 2002'!F15+'Causas 2001'!F15+'Causas 2000'!F15+'Causas 1999'!F15+'Causas 1998'!F15+'Causas 1997'!F15+'Causas 1996'!F15+'Causas 1995'!F15+'Causas 1994'!F15+'Causas 1993'!F15+'Causas 1992'!F15+'Causas 1991'!F15+'Causas 1990'!F15+'Causas 1989'!F15+'Causas 1988'!F15+'Causas 1987'!F15</f>
        <v>573</v>
      </c>
      <c r="G15" s="151">
        <f t="shared" si="2"/>
        <v>3.7463223275580257</v>
      </c>
      <c r="H15" s="26">
        <f>+'Causas 2002'!H15+'Causas 2001'!H15+'Causas 2000'!H15+'Causas 1999'!H15+'Causas 1998'!H15+'Causas 1997'!H15+'Causas 1996'!H15+'Causas 1995'!H15+'Causas 1994'!H15+'Causas 1993'!H15+'Causas 1992'!H15+'Causas 1991'!H15+'Causas 1990'!H15+'Causas 1989'!H15+'Causas 1988'!H15+'Causas 1987'!H15</f>
        <v>214</v>
      </c>
      <c r="I15" s="151">
        <f t="shared" si="3"/>
        <v>3.168961942840219</v>
      </c>
      <c r="J15" s="26">
        <f>+'Causas 2002'!J15+'Causas 2001'!J15+'Causas 2000'!J15+'Causas 1999'!J15+'Causas 1998'!J15+'Causas 1997'!J15+'Causas 1996'!J15+'Causas 1995'!J15+'Causas 1994'!J15+'Causas 1993'!J15+'Causas 1992'!J15+'Causas 1991'!J15+'Causas 1990'!J15+'Causas 1989'!J15+'Causas 1988'!J15+'Causas 1987'!J15</f>
        <v>229</v>
      </c>
      <c r="K15" s="151">
        <f t="shared" si="4"/>
        <v>5.627918407471124</v>
      </c>
      <c r="L15" s="26">
        <f>+'Causas 2002'!L15+'Causas 2001'!L15+'Causas 2000'!L15+'Causas 1999'!L15+'Causas 1998'!L15+'Causas 1997'!L15+'Causas 1996'!L15+'Causas 1995'!L15+'Causas 1994'!L15+'Causas 1993'!L15+'Causas 1992'!L15+'Causas 1991'!L15+'Causas 1990'!L15+'Causas 1989'!L15+'Causas 1988'!L15+'Causas 1987'!L15</f>
        <v>247</v>
      </c>
      <c r="M15" s="151">
        <f t="shared" si="5"/>
        <v>4.185022026431718</v>
      </c>
      <c r="N15" s="26">
        <f>+'Causas 2002'!N15+'Causas 2001'!N15+'Causas 2000'!N15+'Causas 1999'!N15+'Causas 1998'!N15+'Causas 1997'!N15+'Causas 1996'!N15+'Causas 1995'!N15+'Causas 1994'!N15+'Causas 1993'!N15+'Causas 1992'!N15+'Causas 1991'!N15+'Causas 1990'!N15+'Causas 1989'!N15+'Causas 1988'!N15+'Causas 1987'!N15</f>
        <v>448</v>
      </c>
      <c r="O15" s="151">
        <f t="shared" si="6"/>
        <v>1.3044491031912415</v>
      </c>
      <c r="P15" s="26">
        <f>+'Causas 2002'!P15+'Causas 2001'!P15+'Causas 2000'!P15+'Causas 1999'!P15+'Causas 1998'!P15+'Causas 1997'!P15+'Causas 1996'!P15+'Causas 1995'!P15+'Causas 1994'!P15+'Causas 1993'!P15+'Causas 1992'!P15+'Causas 1991'!P15+'Causas 1990'!P15+'Causas 1989'!P15+'Causas 1988'!P15+'Causas 1987'!P15</f>
        <v>261</v>
      </c>
      <c r="Q15" s="151">
        <f t="shared" si="7"/>
        <v>1.928191489361702</v>
      </c>
      <c r="R15" s="26">
        <f>+'Causas 2002'!R15+'Causas 2001'!R15+'Causas 2000'!R15+'Causas 1999'!R15+'Causas 1998'!R15+'Causas 1997'!R15+'Causas 1996'!R15+'Causas 1995'!R15+'Causas 1994'!R15+'Causas 1993'!R15+'Causas 1992'!R15+'Causas 1991'!R15+'Causas 1990'!R15+'Causas 1989'!R15+'Causas 1988'!R15+'Causas 1987'!R15</f>
        <v>54</v>
      </c>
      <c r="S15" s="151">
        <f t="shared" si="8"/>
        <v>3.2648125755743655</v>
      </c>
      <c r="T15" s="26">
        <f>+'Causas 2002'!T15+'Causas 2001'!T15+'Causas 2000'!T15+'Causas 1999'!T15+'Causas 1998'!T15+'Causas 1997'!T15+'Causas 1996'!T15+'Causas 1995'!T15+'Causas 1994'!T15+'Causas 1993'!T15+'Causas 1992'!T15+'Causas 1991'!T15+'Causas 1990'!T15+'Causas 1989'!T15+'Causas 1988'!T15+'Causas 1987'!T15</f>
        <v>49</v>
      </c>
      <c r="U15" s="151">
        <f t="shared" si="9"/>
        <v>1.0864745011086474</v>
      </c>
      <c r="V15" s="26">
        <f>+'Causas 2002'!V15+'Causas 2001'!V15+'Causas 2000'!V15+'Causas 1999'!V15+'Causas 1998'!V15+'Causas 1997'!V15+'Causas 1996'!V15+'Causas 1995'!V15+'Causas 1994'!V15+'Causas 1993'!V15+'Causas 1992'!V15+'Causas 1991'!V15+'Causas 1990'!V15+'Causas 1989'!V15+'Causas 1988'!V15+'Causas 1987'!V15</f>
        <v>20</v>
      </c>
      <c r="W15" s="151">
        <f t="shared" si="10"/>
        <v>2.4600246002460024</v>
      </c>
      <c r="X15" s="26">
        <f>+'Causas 2002'!X15+'Causas 2001'!X15+'Causas 2000'!X15+'Causas 1999'!X15+'Causas 1998'!X15+'Causas 1997'!X15+'Causas 1996'!X15+'Causas 1995'!X15+'Causas 1994'!X15+'Causas 1993'!X15+'Causas 1992'!X15+'Causas 1991'!X15+'Causas 1990'!X15+'Causas 1989'!X15+'Causas 1988'!X15+'Causas 1987'!X15</f>
        <v>26</v>
      </c>
      <c r="Y15" s="151">
        <f t="shared" si="11"/>
        <v>6.435643564356436</v>
      </c>
      <c r="Z15" s="20">
        <f t="shared" si="13"/>
        <v>2160</v>
      </c>
      <c r="AA15" s="151">
        <f t="shared" si="12"/>
        <v>2.4464000543644455</v>
      </c>
    </row>
    <row r="16" spans="1:27" ht="30" customHeight="1">
      <c r="A16" s="150" t="s">
        <v>40</v>
      </c>
      <c r="B16" s="150">
        <f>+'Causas 2002'!B16+'Causas 2001'!B16+'Causas 2000'!B16+'Causas 1999'!B16+'Causas 1998'!B16+'Causas 1997'!B16+'Causas 1996'!B16+'Causas 1995'!B16+'Causas 1994'!B16+'Causas 1993'!B16+'Causas 1992'!B16+'Causas 1991'!B16+'Causas 1990'!B16+'Causas 1989'!B16+'Causas 1988'!B16+'Causas 1987'!B16</f>
        <v>8</v>
      </c>
      <c r="C16" s="151">
        <f t="shared" si="0"/>
        <v>2.684563758389262</v>
      </c>
      <c r="D16" s="150">
        <f>+'Causas 2002'!D16+'Causas 2001'!D16+'Causas 2000'!D16+'Causas 1999'!D16+'Causas 1998'!D16+'Causas 1997'!D16+'Causas 1996'!D16+'Causas 1995'!D16+'Causas 1994'!D16+'Causas 1993'!D16+'Causas 1992'!D16+'Causas 1991'!D16+'Causas 1990'!D16+'Causas 1989'!D16+'Causas 1988'!D16+'Causas 1987'!D16</f>
        <v>103</v>
      </c>
      <c r="E16" s="151">
        <f t="shared" si="1"/>
        <v>14.405594405594405</v>
      </c>
      <c r="F16" s="26">
        <f>+'Causas 2002'!F16+'Causas 2001'!F16+'Causas 2000'!F16+'Causas 1999'!F16+'Causas 1998'!F16+'Causas 1997'!F16+'Causas 1996'!F16+'Causas 1995'!F16+'Causas 1994'!F16+'Causas 1993'!F16+'Causas 1992'!F16+'Causas 1991'!F16+'Causas 1990'!F16+'Causas 1989'!F16+'Causas 1988'!F16+'Causas 1987'!F16</f>
        <v>2579</v>
      </c>
      <c r="G16" s="151">
        <f t="shared" si="2"/>
        <v>16.861719516181758</v>
      </c>
      <c r="H16" s="26">
        <f>+'Causas 2002'!H16+'Causas 2001'!H16+'Causas 2000'!H16+'Causas 1999'!H16+'Causas 1998'!H16+'Causas 1997'!H16+'Causas 1996'!H16+'Causas 1995'!H16+'Causas 1994'!H16+'Causas 1993'!H16+'Causas 1992'!H16+'Causas 1991'!H16+'Causas 1990'!H16+'Causas 1989'!H16+'Causas 1988'!H16+'Causas 1987'!H16</f>
        <v>1718</v>
      </c>
      <c r="I16" s="151">
        <f t="shared" si="3"/>
        <v>25.440544942988303</v>
      </c>
      <c r="J16" s="26">
        <f>+'Causas 2002'!J16+'Causas 2001'!J16+'Causas 2000'!J16+'Causas 1999'!J16+'Causas 1998'!J16+'Causas 1997'!J16+'Causas 1996'!J16+'Causas 1995'!J16+'Causas 1994'!J16+'Causas 1993'!J16+'Causas 1992'!J16+'Causas 1991'!J16+'Causas 1990'!J16+'Causas 1989'!J16+'Causas 1988'!J16+'Causas 1987'!J16</f>
        <v>1075</v>
      </c>
      <c r="K16" s="151">
        <f t="shared" si="4"/>
        <v>26.419267633325138</v>
      </c>
      <c r="L16" s="26">
        <f>+'Causas 2002'!L16+'Causas 2001'!L16+'Causas 2000'!L16+'Causas 1999'!L16+'Causas 1998'!L16+'Causas 1997'!L16+'Causas 1996'!L16+'Causas 1995'!L16+'Causas 1994'!L16+'Causas 1993'!L16+'Causas 1992'!L16+'Causas 1991'!L16+'Causas 1990'!L16+'Causas 1989'!L16+'Causas 1988'!L16+'Causas 1987'!L16</f>
        <v>621</v>
      </c>
      <c r="M16" s="151">
        <f t="shared" si="5"/>
        <v>10.521856997627923</v>
      </c>
      <c r="N16" s="26">
        <f>+'Causas 2002'!N16+'Causas 2001'!N16+'Causas 2000'!N16+'Causas 1999'!N16+'Causas 1998'!N16+'Causas 1997'!N16+'Causas 1996'!N16+'Causas 1995'!N16+'Causas 1994'!N16+'Causas 1993'!N16+'Causas 1992'!N16+'Causas 1991'!N16+'Causas 1990'!N16+'Causas 1989'!N16+'Causas 1988'!N16+'Causas 1987'!N16</f>
        <v>17897</v>
      </c>
      <c r="O16" s="151">
        <f t="shared" si="6"/>
        <v>52.11099464244119</v>
      </c>
      <c r="P16" s="26">
        <f>+'Causas 2002'!P16+'Causas 2001'!P16+'Causas 2000'!P16+'Causas 1999'!P16+'Causas 1998'!P16+'Causas 1997'!P16+'Causas 1996'!P16+'Causas 1995'!P16+'Causas 1994'!P16+'Causas 1993'!P16+'Causas 1992'!P16+'Causas 1991'!P16+'Causas 1990'!P16+'Causas 1989'!P16+'Causas 1988'!P16+'Causas 1987'!P16</f>
        <v>4809</v>
      </c>
      <c r="Q16" s="151">
        <f t="shared" si="7"/>
        <v>35.527482269503544</v>
      </c>
      <c r="R16" s="26">
        <f>+'Causas 2002'!R16+'Causas 2001'!R16+'Causas 2000'!R16+'Causas 1999'!R16+'Causas 1998'!R16+'Causas 1997'!R16+'Causas 1996'!R16+'Causas 1995'!R16+'Causas 1994'!R16+'Causas 1993'!R16+'Causas 1992'!R16+'Causas 1991'!R16+'Causas 1990'!R16+'Causas 1989'!R16+'Causas 1988'!R16+'Causas 1987'!R16</f>
        <v>317</v>
      </c>
      <c r="S16" s="151">
        <f t="shared" si="8"/>
        <v>19.165659008464328</v>
      </c>
      <c r="T16" s="26">
        <f>+'Causas 2002'!T16+'Causas 2001'!T16+'Causas 2000'!T16+'Causas 1999'!T16+'Causas 1998'!T16+'Causas 1997'!T16+'Causas 1996'!T16+'Causas 1995'!T16+'Causas 1994'!T16+'Causas 1993'!T16+'Causas 1992'!T16+'Causas 1991'!T16+'Causas 1990'!T16+'Causas 1989'!T16+'Causas 1988'!T16+'Causas 1987'!T16</f>
        <v>1412</v>
      </c>
      <c r="U16" s="151">
        <f t="shared" si="9"/>
        <v>31.308203991130824</v>
      </c>
      <c r="V16" s="26">
        <f>+'Causas 2002'!V16+'Causas 2001'!V16+'Causas 2000'!V16+'Causas 1999'!V16+'Causas 1998'!V16+'Causas 1997'!V16+'Causas 1996'!V16+'Causas 1995'!V16+'Causas 1994'!V16+'Causas 1993'!V16+'Causas 1992'!V16+'Causas 1991'!V16+'Causas 1990'!V16+'Causas 1989'!V16+'Causas 1988'!V16+'Causas 1987'!V16</f>
        <v>6</v>
      </c>
      <c r="W16" s="151">
        <f t="shared" si="10"/>
        <v>0.7380073800738007</v>
      </c>
      <c r="X16" s="26">
        <f>+'Causas 2002'!X16+'Causas 2001'!X16+'Causas 2000'!X16+'Causas 1999'!X16+'Causas 1998'!X16+'Causas 1997'!X16+'Causas 1996'!X16+'Causas 1995'!X16+'Causas 1994'!X16+'Causas 1993'!X16+'Causas 1992'!X16+'Causas 1991'!X16+'Causas 1990'!X16+'Causas 1989'!X16+'Causas 1988'!X16+'Causas 1987'!X16</f>
        <v>17</v>
      </c>
      <c r="Y16" s="151">
        <f t="shared" si="11"/>
        <v>4.207920792079208</v>
      </c>
      <c r="Z16" s="20">
        <f t="shared" si="13"/>
        <v>30562</v>
      </c>
      <c r="AA16" s="151">
        <f t="shared" si="12"/>
        <v>34.614295584021384</v>
      </c>
    </row>
    <row r="17" spans="1:27" ht="30" customHeight="1">
      <c r="A17" s="150" t="s">
        <v>41</v>
      </c>
      <c r="B17" s="150">
        <f>+'Causas 2002'!B17+'Causas 2001'!B17+'Causas 2000'!B17+'Causas 1999'!B17+'Causas 1998'!B17+'Causas 1997'!B17+'Causas 1996'!B17+'Causas 1995'!B17+'Causas 1994'!B17+'Causas 1993'!B17+'Causas 1992'!B17+'Causas 1991'!B17+'Causas 1990'!B17+'Causas 1989'!B17+'Causas 1988'!B17+'Causas 1987'!B17</f>
        <v>1</v>
      </c>
      <c r="C17" s="151">
        <f t="shared" si="0"/>
        <v>0.33557046979865773</v>
      </c>
      <c r="D17" s="150">
        <f>+'Causas 2002'!D17+'Causas 2001'!D17+'Causas 2000'!D17+'Causas 1999'!D17+'Causas 1998'!D17+'Causas 1997'!D17+'Causas 1996'!D17+'Causas 1995'!D17+'Causas 1994'!D17+'Causas 1993'!D17+'Causas 1992'!D17+'Causas 1991'!D17+'Causas 1990'!D17+'Causas 1989'!D17+'Causas 1988'!D17+'Causas 1987'!D17</f>
        <v>2</v>
      </c>
      <c r="E17" s="151">
        <f t="shared" si="1"/>
        <v>0.27972027972027974</v>
      </c>
      <c r="F17" s="26">
        <f>+'Causas 2002'!F17+'Causas 2001'!F17+'Causas 2000'!F17+'Causas 1999'!F17+'Causas 1998'!F17+'Causas 1997'!F17+'Causas 1996'!F17+'Causas 1995'!F17+'Causas 1994'!F17+'Causas 1993'!F17+'Causas 1992'!F17+'Causas 1991'!F17+'Causas 1990'!F17+'Causas 1989'!F17+'Causas 1988'!F17+'Causas 1987'!F17</f>
        <v>107</v>
      </c>
      <c r="G17" s="151">
        <f t="shared" si="2"/>
        <v>0.6995750245178163</v>
      </c>
      <c r="H17" s="26">
        <f>+'Causas 2002'!H17+'Causas 2001'!H17+'Causas 2000'!H17+'Causas 1999'!H17+'Causas 1998'!H17+'Causas 1997'!H17+'Causas 1996'!H17+'Causas 1995'!H17+'Causas 1994'!H17+'Causas 1993'!H17+'Causas 1992'!H17+'Causas 1991'!H17+'Causas 1990'!H17+'Causas 1989'!H17+'Causas 1988'!H17+'Causas 1987'!H17</f>
        <v>50</v>
      </c>
      <c r="I17" s="151">
        <f t="shared" si="3"/>
        <v>0.7404116688879017</v>
      </c>
      <c r="J17" s="26">
        <f>+'Causas 2002'!J17+'Causas 2001'!J17+'Causas 2000'!J17+'Causas 1999'!J17+'Causas 1998'!J17+'Causas 1997'!J17+'Causas 1996'!J17+'Causas 1995'!J17+'Causas 1994'!J17+'Causas 1993'!J17+'Causas 1992'!J17+'Causas 1991'!J17+'Causas 1990'!J17+'Causas 1989'!J17+'Causas 1988'!J17+'Causas 1987'!J17</f>
        <v>84</v>
      </c>
      <c r="K17" s="151">
        <f t="shared" si="4"/>
        <v>2.0643892848365692</v>
      </c>
      <c r="L17" s="26">
        <f>+'Causas 2002'!L17+'Causas 2001'!L17+'Causas 2000'!L17+'Causas 1999'!L17+'Causas 1998'!L17+'Causas 1997'!L17+'Causas 1996'!L17+'Causas 1995'!L17+'Causas 1994'!L17+'Causas 1993'!L17+'Causas 1992'!L17+'Causas 1991'!L17+'Causas 1990'!L17+'Causas 1989'!L17+'Causas 1988'!L17+'Causas 1987'!L17</f>
        <v>258</v>
      </c>
      <c r="M17" s="151">
        <f t="shared" si="5"/>
        <v>4.371399525584548</v>
      </c>
      <c r="N17" s="26">
        <f>+'Causas 2002'!N17+'Causas 2001'!N17+'Causas 2000'!N17+'Causas 1999'!N17+'Causas 1998'!N17+'Causas 1997'!N17+'Causas 1996'!N17+'Causas 1995'!N17+'Causas 1994'!N17+'Causas 1993'!N17+'Causas 1992'!N17+'Causas 1991'!N17+'Causas 1990'!N17+'Causas 1989'!N17+'Causas 1988'!N17+'Causas 1987'!N17</f>
        <v>557</v>
      </c>
      <c r="O17" s="151">
        <f t="shared" si="6"/>
        <v>1.6218262287444676</v>
      </c>
      <c r="P17" s="26">
        <f>+'Causas 2002'!P17+'Causas 2001'!P17+'Causas 2000'!P17+'Causas 1999'!P17+'Causas 1998'!P17+'Causas 1997'!P17+'Causas 1996'!P17+'Causas 1995'!P17+'Causas 1994'!P17+'Causas 1993'!P17+'Causas 1992'!P17+'Causas 1991'!P17+'Causas 1990'!P17+'Causas 1989'!P17+'Causas 1988'!P17+'Causas 1987'!P17</f>
        <v>409</v>
      </c>
      <c r="Q17" s="151">
        <f t="shared" si="7"/>
        <v>3.0215721040189125</v>
      </c>
      <c r="R17" s="26">
        <f>+'Causas 2002'!R17+'Causas 2001'!R17+'Causas 2000'!R17+'Causas 1999'!R17+'Causas 1998'!R17+'Causas 1997'!R17+'Causas 1996'!R17+'Causas 1995'!R17+'Causas 1994'!R17+'Causas 1993'!R17+'Causas 1992'!R17+'Causas 1991'!R17+'Causas 1990'!R17+'Causas 1989'!R17+'Causas 1988'!R17+'Causas 1987'!R17</f>
        <v>64</v>
      </c>
      <c r="S17" s="151">
        <f t="shared" si="8"/>
        <v>3.869407496977025</v>
      </c>
      <c r="T17" s="26">
        <f>+'Causas 2002'!T17+'Causas 2001'!T17+'Causas 2000'!T17+'Causas 1999'!T17+'Causas 1998'!T17+'Causas 1997'!T17+'Causas 1996'!T17+'Causas 1995'!T17+'Causas 1994'!T17+'Causas 1993'!T17+'Causas 1992'!T17+'Causas 1991'!T17+'Causas 1990'!T17+'Causas 1989'!T17+'Causas 1988'!T17+'Causas 1987'!T17</f>
        <v>13</v>
      </c>
      <c r="U17" s="151">
        <f t="shared" si="9"/>
        <v>0.28824833702882485</v>
      </c>
      <c r="V17" s="26">
        <f>+'Causas 2002'!V17+'Causas 2001'!V17+'Causas 2000'!V17+'Causas 1999'!V17+'Causas 1998'!V17+'Causas 1997'!V17+'Causas 1996'!V17+'Causas 1995'!V17+'Causas 1994'!V17+'Causas 1993'!V17+'Causas 1992'!V17+'Causas 1991'!V17+'Causas 1990'!V17+'Causas 1989'!V17+'Causas 1988'!V17+'Causas 1987'!V17</f>
        <v>16</v>
      </c>
      <c r="W17" s="151">
        <f t="shared" si="10"/>
        <v>1.968019680196802</v>
      </c>
      <c r="X17" s="26">
        <f>+'Causas 2002'!X17+'Causas 2001'!X17+'Causas 2000'!X17+'Causas 1999'!X17+'Causas 1998'!X17+'Causas 1997'!X17+'Causas 1996'!X17+'Causas 1995'!X17+'Causas 1994'!X17+'Causas 1993'!X17+'Causas 1992'!X17+'Causas 1991'!X17+'Causas 1990'!X17+'Causas 1989'!X17+'Causas 1988'!X17+'Causas 1987'!X17</f>
        <v>8</v>
      </c>
      <c r="Y17" s="151">
        <f t="shared" si="11"/>
        <v>1.9801980198019802</v>
      </c>
      <c r="Z17" s="20">
        <f t="shared" si="13"/>
        <v>1569</v>
      </c>
      <c r="AA17" s="151">
        <f t="shared" si="12"/>
        <v>1.7770378172675072</v>
      </c>
    </row>
    <row r="18" spans="1:27" ht="30" customHeight="1">
      <c r="A18" s="152" t="s">
        <v>42</v>
      </c>
      <c r="B18" s="152">
        <f>+'Causas 2002'!B18+'Causas 2001'!B18+'Causas 2000'!B18+'Causas 1999'!B18+'Causas 1998'!B18+'Causas 1997'!B18+'Causas 1996'!B18+'Causas 1995'!B18+'Causas 1994'!B18+'Causas 1993'!B18+'Causas 1992'!B18+'Causas 1991'!B18+'Causas 1990'!B18+'Causas 1989'!B18+'Causas 1988'!B18+'Causas 1987'!B18</f>
        <v>158</v>
      </c>
      <c r="C18" s="153">
        <f t="shared" si="0"/>
        <v>53.02013422818792</v>
      </c>
      <c r="D18" s="152">
        <f>+'Causas 2002'!D18+'Causas 2001'!D18+'Causas 2000'!D18+'Causas 1999'!D18+'Causas 1998'!D18+'Causas 1997'!D18+'Causas 1996'!D18+'Causas 1995'!D18+'Causas 1994'!D18+'Causas 1993'!D18+'Causas 1992'!D18+'Causas 1991'!D18+'Causas 1990'!D18+'Causas 1989'!D18+'Causas 1988'!D18+'Causas 1987'!D18</f>
        <v>202</v>
      </c>
      <c r="E18" s="153">
        <f t="shared" si="1"/>
        <v>28.251748251748253</v>
      </c>
      <c r="F18" s="27">
        <f>+'Causas 2002'!F18+'Causas 2001'!F18+'Causas 2000'!F18+'Causas 1999'!F18+'Causas 1998'!F18+'Causas 1997'!F18+'Causas 1996'!F18+'Causas 1995'!F18+'Causas 1994'!F18+'Causas 1993'!F18+'Causas 1992'!F18+'Causas 1991'!F18+'Causas 1990'!F18+'Causas 1989'!F18+'Causas 1988'!F18+'Causas 1987'!F18</f>
        <v>619</v>
      </c>
      <c r="G18" s="153">
        <f t="shared" si="2"/>
        <v>4.047074207257274</v>
      </c>
      <c r="H18" s="27">
        <f>+'Causas 2002'!H18+'Causas 2001'!H18+'Causas 2000'!H18+'Causas 1999'!H18+'Causas 1998'!H18+'Causas 1997'!H18+'Causas 1996'!H18+'Causas 1995'!H18+'Causas 1994'!H18+'Causas 1993'!H18+'Causas 1992'!H18+'Causas 1991'!H18+'Causas 1990'!H18+'Causas 1989'!H18+'Causas 1988'!H18+'Causas 1987'!H18</f>
        <v>825</v>
      </c>
      <c r="I18" s="153">
        <f t="shared" si="3"/>
        <v>12.216792536650377</v>
      </c>
      <c r="J18" s="27">
        <f>+'Causas 2002'!J18+'Causas 2001'!J18+'Causas 2000'!J18+'Causas 1999'!J18+'Causas 1998'!J18+'Causas 1997'!J18+'Causas 1996'!J18+'Causas 1995'!J18+'Causas 1994'!J18+'Causas 1993'!J18+'Causas 1992'!J18+'Causas 1991'!J18+'Causas 1990'!J18+'Causas 1989'!J18+'Causas 1988'!J18+'Causas 1987'!J18</f>
        <v>9</v>
      </c>
      <c r="K18" s="153">
        <f t="shared" si="4"/>
        <v>0.22118456623248955</v>
      </c>
      <c r="L18" s="27">
        <f>+'Causas 2002'!L18+'Causas 2001'!L18+'Causas 2000'!L18+'Causas 1999'!L18+'Causas 1998'!L18+'Causas 1997'!L18+'Causas 1996'!L18+'Causas 1995'!L18+'Causas 1994'!L18+'Causas 1993'!L18+'Causas 1992'!L18+'Causas 1991'!L18+'Causas 1990'!L18+'Causas 1989'!L18+'Causas 1988'!L18+'Causas 1987'!L18</f>
        <v>112</v>
      </c>
      <c r="M18" s="153">
        <f t="shared" si="5"/>
        <v>1.8976618095560827</v>
      </c>
      <c r="N18" s="27">
        <f>+'Causas 2002'!N18+'Causas 2001'!N18+'Causas 2000'!N18+'Causas 1999'!N18+'Causas 1998'!N18+'Causas 1997'!N18+'Causas 1996'!N18+'Causas 1995'!N18+'Causas 1994'!N18+'Causas 1993'!N18+'Causas 1992'!N18+'Causas 1991'!N18+'Causas 1990'!N18+'Causas 1989'!N18+'Causas 1988'!N18+'Causas 1987'!N18</f>
        <v>4313</v>
      </c>
      <c r="O18" s="153">
        <f t="shared" si="6"/>
        <v>12.558234334963894</v>
      </c>
      <c r="P18" s="27">
        <f>+'Causas 2002'!P18+'Causas 2001'!P18+'Causas 2000'!P18+'Causas 1999'!P18+'Causas 1998'!P18+'Causas 1997'!P18+'Causas 1996'!P18+'Causas 1995'!P18+'Causas 1994'!P18+'Causas 1993'!P18+'Causas 1992'!P18+'Causas 1991'!P18+'Causas 1990'!P18+'Causas 1989'!P18+'Causas 1988'!P18+'Causas 1987'!P18</f>
        <v>1645</v>
      </c>
      <c r="Q18" s="153">
        <f t="shared" si="7"/>
        <v>12.152777777777777</v>
      </c>
      <c r="R18" s="27">
        <f>+'Causas 2002'!R18+'Causas 2001'!R18+'Causas 2000'!R18+'Causas 1999'!R18+'Causas 1998'!R18+'Causas 1997'!R18+'Causas 1996'!R18+'Causas 1995'!R18+'Causas 1994'!R18+'Causas 1993'!R18+'Causas 1992'!R18+'Causas 1991'!R18+'Causas 1990'!R18+'Causas 1989'!R18+'Causas 1988'!R18+'Causas 1987'!R18</f>
        <v>296</v>
      </c>
      <c r="S18" s="153">
        <f t="shared" si="8"/>
        <v>17.89600967351874</v>
      </c>
      <c r="T18" s="27">
        <f>+'Causas 2002'!T18+'Causas 2001'!T18+'Causas 2000'!T18+'Causas 1999'!T18+'Causas 1998'!T18+'Causas 1997'!T18+'Causas 1996'!T18+'Causas 1995'!T18+'Causas 1994'!T18+'Causas 1993'!T18+'Causas 1992'!T18+'Causas 1991'!T18+'Causas 1990'!T18+'Causas 1989'!T18+'Causas 1988'!T18+'Causas 1987'!T18</f>
        <v>970</v>
      </c>
      <c r="U18" s="153">
        <f t="shared" si="9"/>
        <v>21.507760532150776</v>
      </c>
      <c r="V18" s="27">
        <f>+'Causas 2002'!V18+'Causas 2001'!V18+'Causas 2000'!V18+'Causas 1999'!V18+'Causas 1998'!V18+'Causas 1997'!V18+'Causas 1996'!V18+'Causas 1995'!V18+'Causas 1994'!V18+'Causas 1993'!V18+'Causas 1992'!V18+'Causas 1991'!V18+'Causas 1990'!V18+'Causas 1989'!V18+'Causas 1988'!V18+'Causas 1987'!V18</f>
        <v>163</v>
      </c>
      <c r="W18" s="153">
        <f t="shared" si="10"/>
        <v>20.04920049200492</v>
      </c>
      <c r="X18" s="27">
        <f>+'Causas 2002'!X18+'Causas 2001'!X18+'Causas 2000'!X18+'Causas 1999'!X18+'Causas 1998'!X18+'Causas 1997'!X18+'Causas 1996'!X18+'Causas 1995'!X18+'Causas 1994'!X18+'Causas 1993'!X18+'Causas 1992'!X18+'Causas 1991'!X18+'Causas 1990'!X18+'Causas 1989'!X18+'Causas 1988'!X18+'Causas 1987'!X18</f>
        <v>89</v>
      </c>
      <c r="Y18" s="153">
        <f t="shared" si="11"/>
        <v>22.02970297029703</v>
      </c>
      <c r="Z18" s="21">
        <f t="shared" si="13"/>
        <v>9401</v>
      </c>
      <c r="AA18" s="153">
        <f t="shared" si="12"/>
        <v>10.647503199574144</v>
      </c>
    </row>
    <row r="19" spans="1:27" ht="30" customHeight="1">
      <c r="A19" s="175" t="s">
        <v>20</v>
      </c>
      <c r="B19" s="158">
        <f>SUM(B10:B18)</f>
        <v>298</v>
      </c>
      <c r="C19" s="159">
        <f t="shared" si="0"/>
        <v>100</v>
      </c>
      <c r="D19" s="158">
        <f>SUM(D10:D18)</f>
        <v>715</v>
      </c>
      <c r="E19" s="159">
        <f t="shared" si="1"/>
        <v>100</v>
      </c>
      <c r="F19" s="57">
        <f>SUM(F10:F18)</f>
        <v>15295</v>
      </c>
      <c r="G19" s="159">
        <f t="shared" si="2"/>
        <v>100</v>
      </c>
      <c r="H19" s="57">
        <f>SUM(H10:H18)</f>
        <v>6753</v>
      </c>
      <c r="I19" s="159">
        <f t="shared" si="3"/>
        <v>100</v>
      </c>
      <c r="J19" s="57">
        <f>SUM(J10:J18)</f>
        <v>4069</v>
      </c>
      <c r="K19" s="159">
        <f t="shared" si="4"/>
        <v>100</v>
      </c>
      <c r="L19" s="57">
        <f>SUM(L10:L18)</f>
        <v>5902</v>
      </c>
      <c r="M19" s="159">
        <f t="shared" si="5"/>
        <v>100</v>
      </c>
      <c r="N19" s="57">
        <f>SUM(N10:N18)</f>
        <v>34344</v>
      </c>
      <c r="O19" s="159">
        <f t="shared" si="6"/>
        <v>100</v>
      </c>
      <c r="P19" s="57">
        <f>SUM(P10:P18)</f>
        <v>13536</v>
      </c>
      <c r="Q19" s="159">
        <f t="shared" si="7"/>
        <v>100</v>
      </c>
      <c r="R19" s="57">
        <f>SUM(R10:R18)</f>
        <v>1654</v>
      </c>
      <c r="S19" s="159">
        <f>SUM(S10:S18)</f>
        <v>100</v>
      </c>
      <c r="T19" s="57">
        <f>SUM(T10:T18)</f>
        <v>4510</v>
      </c>
      <c r="U19" s="159">
        <f t="shared" si="9"/>
        <v>100</v>
      </c>
      <c r="V19" s="57">
        <f>SUM(V10:V18)</f>
        <v>813</v>
      </c>
      <c r="W19" s="159">
        <f t="shared" si="10"/>
        <v>100</v>
      </c>
      <c r="X19" s="57">
        <f>SUM(X10:X18)</f>
        <v>404</v>
      </c>
      <c r="Y19" s="159">
        <f t="shared" si="11"/>
        <v>100</v>
      </c>
      <c r="Z19" s="57">
        <f>SUM(Z10:Z18)</f>
        <v>88293</v>
      </c>
      <c r="AA19" s="160">
        <f t="shared" si="12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">
      <c r="A5" s="213" t="s">
        <v>18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47" t="s">
        <v>34</v>
      </c>
      <c r="B10" s="147">
        <v>0</v>
      </c>
      <c r="C10" s="148">
        <f aca="true" t="shared" si="0" ref="C10:C19">((B10/B$19*100))</f>
        <v>0</v>
      </c>
      <c r="D10" s="147">
        <v>0</v>
      </c>
      <c r="E10" s="148">
        <f aca="true" t="shared" si="1" ref="E10:E19">((D10/D$19*100))</f>
        <v>0</v>
      </c>
      <c r="F10" s="147">
        <v>6</v>
      </c>
      <c r="G10" s="148">
        <f aca="true" t="shared" si="2" ref="G10:G19">((F10/F$19*100))</f>
        <v>0.4552352048558422</v>
      </c>
      <c r="H10" s="147">
        <v>0</v>
      </c>
      <c r="I10" s="148">
        <f aca="true" t="shared" si="3" ref="I10:I19">((H10/H$19*100))</f>
        <v>0</v>
      </c>
      <c r="J10" s="147">
        <v>12</v>
      </c>
      <c r="K10" s="148">
        <f aca="true" t="shared" si="4" ref="K10:K19">((J10/J$19*100))</f>
        <v>4.8979591836734695</v>
      </c>
      <c r="L10" s="147">
        <v>42</v>
      </c>
      <c r="M10" s="148">
        <f aca="true" t="shared" si="5" ref="M10:M19">((L10/L$19*100))</f>
        <v>14.94661921708185</v>
      </c>
      <c r="N10" s="25">
        <v>104</v>
      </c>
      <c r="O10" s="148">
        <f aca="true" t="shared" si="6" ref="O10:O19">((N10/N$19*100))</f>
        <v>4.764086120018323</v>
      </c>
      <c r="P10" s="147">
        <v>48</v>
      </c>
      <c r="Q10" s="148">
        <f aca="true" t="shared" si="7" ref="Q10:S19">((P10/P$19*100))</f>
        <v>3.6363636363636362</v>
      </c>
      <c r="R10" s="147">
        <v>23</v>
      </c>
      <c r="S10" s="148">
        <f t="shared" si="7"/>
        <v>11.11111111111111</v>
      </c>
      <c r="T10" s="147">
        <v>64</v>
      </c>
      <c r="U10" s="148">
        <f aca="true" t="shared" si="8" ref="U10:U19">((T10/T$19*100))</f>
        <v>11.428571428571429</v>
      </c>
      <c r="V10" s="147">
        <v>0</v>
      </c>
      <c r="W10" s="148">
        <f aca="true" t="shared" si="9" ref="W10:W19">((V10/V$19*100))</f>
        <v>0</v>
      </c>
      <c r="X10" s="147">
        <v>2</v>
      </c>
      <c r="Y10" s="148">
        <f aca="true" t="shared" si="10" ref="Y10:Y19">((X10/X$19*100))</f>
        <v>3.225806451612903</v>
      </c>
      <c r="Z10" s="19">
        <f>SUM(B10+D10+F10+H10+J10+L10+N10+P10+T10+V10+X10+R10)</f>
        <v>301</v>
      </c>
      <c r="AA10" s="148">
        <f aca="true" t="shared" si="11" ref="AA10:AA19">((Z10/Z$19*100))</f>
        <v>4.491866885539472</v>
      </c>
    </row>
    <row r="11" spans="1:27" ht="24.75" customHeight="1">
      <c r="A11" s="150" t="s">
        <v>35</v>
      </c>
      <c r="B11" s="150">
        <v>0</v>
      </c>
      <c r="C11" s="151">
        <f t="shared" si="0"/>
        <v>0</v>
      </c>
      <c r="D11" s="150">
        <v>6</v>
      </c>
      <c r="E11" s="151">
        <f t="shared" si="1"/>
        <v>33.33333333333333</v>
      </c>
      <c r="F11" s="150">
        <v>14</v>
      </c>
      <c r="G11" s="151">
        <f t="shared" si="2"/>
        <v>1.062215477996965</v>
      </c>
      <c r="H11" s="150">
        <v>25</v>
      </c>
      <c r="I11" s="151">
        <f t="shared" si="3"/>
        <v>5.592841163310962</v>
      </c>
      <c r="J11" s="150">
        <v>44</v>
      </c>
      <c r="K11" s="151">
        <f t="shared" si="4"/>
        <v>17.959183673469386</v>
      </c>
      <c r="L11" s="150">
        <v>32</v>
      </c>
      <c r="M11" s="151">
        <f t="shared" si="5"/>
        <v>11.387900355871885</v>
      </c>
      <c r="N11" s="26">
        <v>36</v>
      </c>
      <c r="O11" s="151">
        <f t="shared" si="6"/>
        <v>1.6491067338524967</v>
      </c>
      <c r="P11" s="150">
        <v>35</v>
      </c>
      <c r="Q11" s="151">
        <f t="shared" si="7"/>
        <v>2.6515151515151514</v>
      </c>
      <c r="R11" s="150">
        <v>36</v>
      </c>
      <c r="S11" s="151">
        <f t="shared" si="7"/>
        <v>17.391304347826086</v>
      </c>
      <c r="T11" s="150">
        <v>25</v>
      </c>
      <c r="U11" s="151">
        <f t="shared" si="8"/>
        <v>4.464285714285714</v>
      </c>
      <c r="V11" s="150">
        <v>20</v>
      </c>
      <c r="W11" s="151">
        <f t="shared" si="9"/>
        <v>41.66666666666667</v>
      </c>
      <c r="X11" s="150">
        <v>3</v>
      </c>
      <c r="Y11" s="151">
        <f t="shared" si="10"/>
        <v>4.838709677419355</v>
      </c>
      <c r="Z11" s="20">
        <f aca="true" t="shared" si="12" ref="Z11:Z18">SUM(B11+D11+F11+H11+J11+L11+N11+P11+T11+V11+X11+R11)</f>
        <v>276</v>
      </c>
      <c r="AA11" s="151">
        <f t="shared" si="11"/>
        <v>4.11878824056111</v>
      </c>
    </row>
    <row r="12" spans="1:27" ht="24.75" customHeight="1">
      <c r="A12" s="150" t="s">
        <v>36</v>
      </c>
      <c r="B12" s="150">
        <v>0</v>
      </c>
      <c r="C12" s="151">
        <f t="shared" si="0"/>
        <v>0</v>
      </c>
      <c r="D12" s="150">
        <v>2</v>
      </c>
      <c r="E12" s="151">
        <f t="shared" si="1"/>
        <v>11.11111111111111</v>
      </c>
      <c r="F12" s="150">
        <v>6</v>
      </c>
      <c r="G12" s="151">
        <f t="shared" si="2"/>
        <v>0.4552352048558422</v>
      </c>
      <c r="H12" s="150">
        <v>10</v>
      </c>
      <c r="I12" s="151">
        <f t="shared" si="3"/>
        <v>2.237136465324385</v>
      </c>
      <c r="J12" s="150">
        <v>14</v>
      </c>
      <c r="K12" s="151">
        <f t="shared" si="4"/>
        <v>5.714285714285714</v>
      </c>
      <c r="L12" s="150">
        <v>22</v>
      </c>
      <c r="M12" s="151">
        <f t="shared" si="5"/>
        <v>7.829181494661921</v>
      </c>
      <c r="N12" s="26">
        <v>28</v>
      </c>
      <c r="O12" s="151">
        <f t="shared" si="6"/>
        <v>1.282638570774164</v>
      </c>
      <c r="P12" s="150">
        <v>40</v>
      </c>
      <c r="Q12" s="151">
        <f t="shared" si="7"/>
        <v>3.0303030303030303</v>
      </c>
      <c r="R12" s="150">
        <v>2</v>
      </c>
      <c r="S12" s="151">
        <f t="shared" si="7"/>
        <v>0.966183574879227</v>
      </c>
      <c r="T12" s="150">
        <v>2</v>
      </c>
      <c r="U12" s="151">
        <f t="shared" si="8"/>
        <v>0.35714285714285715</v>
      </c>
      <c r="V12" s="150">
        <v>2</v>
      </c>
      <c r="W12" s="151">
        <f t="shared" si="9"/>
        <v>4.166666666666666</v>
      </c>
      <c r="X12" s="150">
        <v>17</v>
      </c>
      <c r="Y12" s="151">
        <f t="shared" si="10"/>
        <v>27.419354838709676</v>
      </c>
      <c r="Z12" s="20">
        <f t="shared" si="12"/>
        <v>145</v>
      </c>
      <c r="AA12" s="151">
        <f t="shared" si="11"/>
        <v>2.163856140874496</v>
      </c>
    </row>
    <row r="13" spans="1:27" ht="24.75" customHeight="1">
      <c r="A13" s="150" t="s">
        <v>37</v>
      </c>
      <c r="B13" s="150">
        <v>0</v>
      </c>
      <c r="C13" s="151">
        <f t="shared" si="0"/>
        <v>0</v>
      </c>
      <c r="D13" s="150">
        <v>0</v>
      </c>
      <c r="E13" s="151">
        <f t="shared" si="1"/>
        <v>0</v>
      </c>
      <c r="F13" s="150">
        <v>347</v>
      </c>
      <c r="G13" s="151">
        <f t="shared" si="2"/>
        <v>26.327769347496204</v>
      </c>
      <c r="H13" s="150">
        <v>11</v>
      </c>
      <c r="I13" s="151">
        <f t="shared" si="3"/>
        <v>2.460850111856823</v>
      </c>
      <c r="J13" s="150">
        <v>5</v>
      </c>
      <c r="K13" s="151">
        <f t="shared" si="4"/>
        <v>2.0408163265306123</v>
      </c>
      <c r="L13" s="150">
        <v>5</v>
      </c>
      <c r="M13" s="151">
        <f t="shared" si="5"/>
        <v>1.7793594306049825</v>
      </c>
      <c r="N13" s="26">
        <v>28</v>
      </c>
      <c r="O13" s="151">
        <f t="shared" si="6"/>
        <v>1.282638570774164</v>
      </c>
      <c r="P13" s="150">
        <v>21</v>
      </c>
      <c r="Q13" s="151">
        <f t="shared" si="7"/>
        <v>1.5909090909090908</v>
      </c>
      <c r="R13" s="150">
        <v>3</v>
      </c>
      <c r="S13" s="151">
        <f t="shared" si="7"/>
        <v>1.4492753623188406</v>
      </c>
      <c r="T13" s="150">
        <v>41</v>
      </c>
      <c r="U13" s="151">
        <f t="shared" si="8"/>
        <v>7.321428571428572</v>
      </c>
      <c r="V13" s="150">
        <v>1</v>
      </c>
      <c r="W13" s="151">
        <f t="shared" si="9"/>
        <v>2.083333333333333</v>
      </c>
      <c r="X13" s="150">
        <v>3</v>
      </c>
      <c r="Y13" s="151">
        <f t="shared" si="10"/>
        <v>4.838709677419355</v>
      </c>
      <c r="Z13" s="20">
        <f t="shared" si="12"/>
        <v>465</v>
      </c>
      <c r="AA13" s="151">
        <f t="shared" si="11"/>
        <v>6.939262796597523</v>
      </c>
    </row>
    <row r="14" spans="1:27" ht="24.75" customHeight="1">
      <c r="A14" s="150" t="s">
        <v>38</v>
      </c>
      <c r="B14" s="150">
        <v>0</v>
      </c>
      <c r="C14" s="151">
        <f t="shared" si="0"/>
        <v>0</v>
      </c>
      <c r="D14" s="150">
        <v>2</v>
      </c>
      <c r="E14" s="151">
        <f t="shared" si="1"/>
        <v>11.11111111111111</v>
      </c>
      <c r="F14" s="150">
        <v>716</v>
      </c>
      <c r="G14" s="151">
        <f t="shared" si="2"/>
        <v>54.3247344461305</v>
      </c>
      <c r="H14" s="150">
        <v>185</v>
      </c>
      <c r="I14" s="151">
        <f t="shared" si="3"/>
        <v>41.387024608501115</v>
      </c>
      <c r="J14" s="150">
        <v>98</v>
      </c>
      <c r="K14" s="151">
        <f t="shared" si="4"/>
        <v>40</v>
      </c>
      <c r="L14" s="150">
        <v>92</v>
      </c>
      <c r="M14" s="151">
        <f t="shared" si="5"/>
        <v>32.74021352313167</v>
      </c>
      <c r="N14" s="26">
        <v>283</v>
      </c>
      <c r="O14" s="151">
        <f t="shared" si="6"/>
        <v>12.963811268896015</v>
      </c>
      <c r="P14" s="150">
        <v>299</v>
      </c>
      <c r="Q14" s="151">
        <f t="shared" si="7"/>
        <v>22.65151515151515</v>
      </c>
      <c r="R14" s="150">
        <v>73</v>
      </c>
      <c r="S14" s="151">
        <f t="shared" si="7"/>
        <v>35.26570048309179</v>
      </c>
      <c r="T14" s="150">
        <v>61</v>
      </c>
      <c r="U14" s="151">
        <f t="shared" si="8"/>
        <v>10.892857142857142</v>
      </c>
      <c r="V14" s="150">
        <v>3</v>
      </c>
      <c r="W14" s="151">
        <f t="shared" si="9"/>
        <v>6.25</v>
      </c>
      <c r="X14" s="150">
        <v>11</v>
      </c>
      <c r="Y14" s="151">
        <f t="shared" si="10"/>
        <v>17.741935483870968</v>
      </c>
      <c r="Z14" s="20">
        <f t="shared" si="12"/>
        <v>1823</v>
      </c>
      <c r="AA14" s="151">
        <f t="shared" si="11"/>
        <v>27.204894791822117</v>
      </c>
    </row>
    <row r="15" spans="1:27" ht="24.75" customHeight="1">
      <c r="A15" s="150" t="s">
        <v>39</v>
      </c>
      <c r="B15" s="150">
        <v>0</v>
      </c>
      <c r="C15" s="151">
        <f t="shared" si="0"/>
        <v>0</v>
      </c>
      <c r="D15" s="150">
        <v>0</v>
      </c>
      <c r="E15" s="151">
        <f t="shared" si="1"/>
        <v>0</v>
      </c>
      <c r="F15" s="150">
        <v>34</v>
      </c>
      <c r="G15" s="151">
        <f t="shared" si="2"/>
        <v>2.579666160849772</v>
      </c>
      <c r="H15" s="150">
        <v>23</v>
      </c>
      <c r="I15" s="151">
        <f t="shared" si="3"/>
        <v>5.1454138702460845</v>
      </c>
      <c r="J15" s="150">
        <v>24</v>
      </c>
      <c r="K15" s="151">
        <f t="shared" si="4"/>
        <v>9.795918367346939</v>
      </c>
      <c r="L15" s="150">
        <v>15</v>
      </c>
      <c r="M15" s="151">
        <f t="shared" si="5"/>
        <v>5.338078291814947</v>
      </c>
      <c r="N15" s="26">
        <v>41</v>
      </c>
      <c r="O15" s="151">
        <f t="shared" si="6"/>
        <v>1.8781493357764543</v>
      </c>
      <c r="P15" s="150">
        <v>14</v>
      </c>
      <c r="Q15" s="151">
        <f t="shared" si="7"/>
        <v>1.0606060606060608</v>
      </c>
      <c r="R15" s="150">
        <v>10</v>
      </c>
      <c r="S15" s="151">
        <f t="shared" si="7"/>
        <v>4.830917874396135</v>
      </c>
      <c r="T15" s="150">
        <v>1</v>
      </c>
      <c r="U15" s="151">
        <f t="shared" si="8"/>
        <v>0.17857142857142858</v>
      </c>
      <c r="V15" s="150">
        <v>2</v>
      </c>
      <c r="W15" s="151">
        <f t="shared" si="9"/>
        <v>4.166666666666666</v>
      </c>
      <c r="X15" s="150">
        <v>6</v>
      </c>
      <c r="Y15" s="151">
        <f t="shared" si="10"/>
        <v>9.67741935483871</v>
      </c>
      <c r="Z15" s="20">
        <f t="shared" si="12"/>
        <v>170</v>
      </c>
      <c r="AA15" s="151">
        <f t="shared" si="11"/>
        <v>2.536934785852858</v>
      </c>
    </row>
    <row r="16" spans="1:27" ht="24.75" customHeight="1">
      <c r="A16" s="150" t="s">
        <v>40</v>
      </c>
      <c r="B16" s="150">
        <v>0</v>
      </c>
      <c r="C16" s="151">
        <f t="shared" si="0"/>
        <v>0</v>
      </c>
      <c r="D16" s="150">
        <v>7</v>
      </c>
      <c r="E16" s="151">
        <f t="shared" si="1"/>
        <v>38.88888888888889</v>
      </c>
      <c r="F16" s="150">
        <v>179</v>
      </c>
      <c r="G16" s="151">
        <f t="shared" si="2"/>
        <v>13.581183611532625</v>
      </c>
      <c r="H16" s="150">
        <v>184</v>
      </c>
      <c r="I16" s="151">
        <f t="shared" si="3"/>
        <v>41.163310961968676</v>
      </c>
      <c r="J16" s="150">
        <v>45</v>
      </c>
      <c r="K16" s="151">
        <f t="shared" si="4"/>
        <v>18.367346938775512</v>
      </c>
      <c r="L16" s="150">
        <v>35</v>
      </c>
      <c r="M16" s="151">
        <f t="shared" si="5"/>
        <v>12.455516014234876</v>
      </c>
      <c r="N16" s="26">
        <v>974</v>
      </c>
      <c r="O16" s="151">
        <f t="shared" si="6"/>
        <v>44.617498854786994</v>
      </c>
      <c r="P16" s="150">
        <v>560</v>
      </c>
      <c r="Q16" s="151">
        <f t="shared" si="7"/>
        <v>42.42424242424242</v>
      </c>
      <c r="R16" s="150">
        <v>14</v>
      </c>
      <c r="S16" s="151">
        <f t="shared" si="7"/>
        <v>6.763285024154589</v>
      </c>
      <c r="T16" s="150">
        <v>152</v>
      </c>
      <c r="U16" s="151">
        <f t="shared" si="8"/>
        <v>27.142857142857142</v>
      </c>
      <c r="V16" s="150">
        <v>1</v>
      </c>
      <c r="W16" s="151">
        <f t="shared" si="9"/>
        <v>2.083333333333333</v>
      </c>
      <c r="X16" s="150">
        <v>4</v>
      </c>
      <c r="Y16" s="151">
        <f t="shared" si="10"/>
        <v>6.451612903225806</v>
      </c>
      <c r="Z16" s="20">
        <f t="shared" si="12"/>
        <v>2155</v>
      </c>
      <c r="AA16" s="151">
        <f t="shared" si="11"/>
        <v>32.159379197134754</v>
      </c>
    </row>
    <row r="17" spans="1:27" ht="24.75" customHeight="1">
      <c r="A17" s="150" t="s">
        <v>41</v>
      </c>
      <c r="B17" s="150">
        <v>0</v>
      </c>
      <c r="C17" s="151">
        <f t="shared" si="0"/>
        <v>0</v>
      </c>
      <c r="D17" s="150">
        <v>0</v>
      </c>
      <c r="E17" s="151">
        <f t="shared" si="1"/>
        <v>0</v>
      </c>
      <c r="F17" s="150">
        <v>8</v>
      </c>
      <c r="G17" s="151">
        <f t="shared" si="2"/>
        <v>0.6069802731411229</v>
      </c>
      <c r="H17" s="150">
        <v>9</v>
      </c>
      <c r="I17" s="151">
        <f t="shared" si="3"/>
        <v>2.013422818791946</v>
      </c>
      <c r="J17" s="150">
        <v>3</v>
      </c>
      <c r="K17" s="151">
        <f t="shared" si="4"/>
        <v>1.2244897959183674</v>
      </c>
      <c r="L17" s="150">
        <v>22</v>
      </c>
      <c r="M17" s="151">
        <f t="shared" si="5"/>
        <v>7.829181494661921</v>
      </c>
      <c r="N17" s="26">
        <v>51</v>
      </c>
      <c r="O17" s="151">
        <f t="shared" si="6"/>
        <v>2.33623453962437</v>
      </c>
      <c r="P17" s="150">
        <v>53</v>
      </c>
      <c r="Q17" s="151">
        <f t="shared" si="7"/>
        <v>4.015151515151516</v>
      </c>
      <c r="R17" s="150">
        <v>16</v>
      </c>
      <c r="S17" s="151">
        <f t="shared" si="7"/>
        <v>7.729468599033816</v>
      </c>
      <c r="T17" s="150">
        <v>2</v>
      </c>
      <c r="U17" s="151">
        <f t="shared" si="8"/>
        <v>0.35714285714285715</v>
      </c>
      <c r="V17" s="150">
        <v>3</v>
      </c>
      <c r="W17" s="151">
        <f t="shared" si="9"/>
        <v>6.25</v>
      </c>
      <c r="X17" s="150">
        <v>0</v>
      </c>
      <c r="Y17" s="151">
        <f t="shared" si="10"/>
        <v>0</v>
      </c>
      <c r="Z17" s="20">
        <f t="shared" si="12"/>
        <v>167</v>
      </c>
      <c r="AA17" s="151">
        <f t="shared" si="11"/>
        <v>2.4921653484554542</v>
      </c>
    </row>
    <row r="18" spans="1:27" ht="24.75" customHeight="1">
      <c r="A18" s="152" t="s">
        <v>42</v>
      </c>
      <c r="B18" s="152">
        <v>12</v>
      </c>
      <c r="C18" s="153">
        <f t="shared" si="0"/>
        <v>100</v>
      </c>
      <c r="D18" s="152">
        <v>1</v>
      </c>
      <c r="E18" s="153">
        <f t="shared" si="1"/>
        <v>5.555555555555555</v>
      </c>
      <c r="F18" s="152">
        <v>8</v>
      </c>
      <c r="G18" s="153">
        <f t="shared" si="2"/>
        <v>0.6069802731411229</v>
      </c>
      <c r="H18" s="152">
        <v>0</v>
      </c>
      <c r="I18" s="153">
        <f t="shared" si="3"/>
        <v>0</v>
      </c>
      <c r="J18" s="152">
        <v>0</v>
      </c>
      <c r="K18" s="153">
        <f t="shared" si="4"/>
        <v>0</v>
      </c>
      <c r="L18" s="152">
        <v>16</v>
      </c>
      <c r="M18" s="153">
        <f t="shared" si="5"/>
        <v>5.6939501779359425</v>
      </c>
      <c r="N18" s="27">
        <v>638</v>
      </c>
      <c r="O18" s="153">
        <f t="shared" si="6"/>
        <v>29.225836005497026</v>
      </c>
      <c r="P18" s="152">
        <v>250</v>
      </c>
      <c r="Q18" s="153">
        <f t="shared" si="7"/>
        <v>18.939393939393938</v>
      </c>
      <c r="R18" s="152">
        <v>30</v>
      </c>
      <c r="S18" s="153">
        <f t="shared" si="7"/>
        <v>14.492753623188406</v>
      </c>
      <c r="T18" s="152">
        <v>212</v>
      </c>
      <c r="U18" s="153">
        <f t="shared" si="8"/>
        <v>37.857142857142854</v>
      </c>
      <c r="V18" s="152">
        <v>16</v>
      </c>
      <c r="W18" s="153">
        <f t="shared" si="9"/>
        <v>33.33333333333333</v>
      </c>
      <c r="X18" s="152">
        <v>16</v>
      </c>
      <c r="Y18" s="153">
        <f t="shared" si="10"/>
        <v>25.806451612903224</v>
      </c>
      <c r="Z18" s="21">
        <f t="shared" si="12"/>
        <v>1199</v>
      </c>
      <c r="AA18" s="153">
        <f t="shared" si="11"/>
        <v>17.892851813162213</v>
      </c>
    </row>
    <row r="19" spans="1:27" ht="24.75" customHeight="1">
      <c r="A19" s="173" t="s">
        <v>62</v>
      </c>
      <c r="B19" s="158">
        <f>SUM(B10:B18)</f>
        <v>12</v>
      </c>
      <c r="C19" s="159">
        <f t="shared" si="0"/>
        <v>100</v>
      </c>
      <c r="D19" s="158">
        <f>SUM(D10:D18)</f>
        <v>18</v>
      </c>
      <c r="E19" s="159">
        <f t="shared" si="1"/>
        <v>100</v>
      </c>
      <c r="F19" s="158">
        <f>SUM(F10:F18)</f>
        <v>1318</v>
      </c>
      <c r="G19" s="159">
        <f t="shared" si="2"/>
        <v>100</v>
      </c>
      <c r="H19" s="158">
        <f>SUM(H10:H18)</f>
        <v>447</v>
      </c>
      <c r="I19" s="159">
        <f t="shared" si="3"/>
        <v>100</v>
      </c>
      <c r="J19" s="158">
        <f>SUM(J10:J18)</f>
        <v>245</v>
      </c>
      <c r="K19" s="159">
        <f t="shared" si="4"/>
        <v>100</v>
      </c>
      <c r="L19" s="158">
        <f>SUM(L10:L18)</f>
        <v>281</v>
      </c>
      <c r="M19" s="159">
        <f t="shared" si="5"/>
        <v>100</v>
      </c>
      <c r="N19" s="57">
        <f>SUM(N10:N18)</f>
        <v>2183</v>
      </c>
      <c r="O19" s="159">
        <f t="shared" si="6"/>
        <v>100</v>
      </c>
      <c r="P19" s="57">
        <f>SUM(P10:P18)</f>
        <v>1320</v>
      </c>
      <c r="Q19" s="159">
        <f t="shared" si="7"/>
        <v>100</v>
      </c>
      <c r="R19" s="57">
        <f>SUM(R10:R18)</f>
        <v>207</v>
      </c>
      <c r="S19" s="159">
        <f t="shared" si="7"/>
        <v>100</v>
      </c>
      <c r="T19" s="158">
        <f>SUM(T10:T18)</f>
        <v>560</v>
      </c>
      <c r="U19" s="159">
        <f t="shared" si="8"/>
        <v>100</v>
      </c>
      <c r="V19" s="158">
        <f>SUM(V10:V18)</f>
        <v>48</v>
      </c>
      <c r="W19" s="159">
        <f t="shared" si="9"/>
        <v>100</v>
      </c>
      <c r="X19" s="158">
        <f>SUM(X10:X18)</f>
        <v>62</v>
      </c>
      <c r="Y19" s="159">
        <f t="shared" si="10"/>
        <v>100</v>
      </c>
      <c r="Z19" s="57">
        <f>SUM(Z10:Z18)</f>
        <v>6701</v>
      </c>
      <c r="AA19" s="160">
        <f t="shared" si="11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6.00390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">
      <c r="A5" s="213" t="s">
        <v>43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47" t="s">
        <v>34</v>
      </c>
      <c r="B10" s="147">
        <v>0</v>
      </c>
      <c r="C10" s="148">
        <f aca="true" t="shared" si="0" ref="C10:C19">((B10/B$19*100))</f>
        <v>0</v>
      </c>
      <c r="D10" s="147">
        <v>2</v>
      </c>
      <c r="E10" s="148">
        <f aca="true" t="shared" si="1" ref="E10:E19">((D10/D$19*100))</f>
        <v>6.25</v>
      </c>
      <c r="F10" s="147">
        <v>7</v>
      </c>
      <c r="G10" s="148">
        <f aca="true" t="shared" si="2" ref="G10:G19">((F10/F$19*100))</f>
        <v>0.6756756756756757</v>
      </c>
      <c r="H10" s="147">
        <v>4</v>
      </c>
      <c r="I10" s="148">
        <f aca="true" t="shared" si="3" ref="I10:I19">((H10/H$19*100))</f>
        <v>0.7366482504604052</v>
      </c>
      <c r="J10" s="147">
        <v>14</v>
      </c>
      <c r="K10" s="148">
        <f aca="true" t="shared" si="4" ref="K10:K19">((J10/J$19*100))</f>
        <v>5.2434456928838955</v>
      </c>
      <c r="L10" s="147">
        <v>45</v>
      </c>
      <c r="M10" s="148">
        <f aca="true" t="shared" si="5" ref="M10:M19">((L10/L$19*100))</f>
        <v>13.677811550151976</v>
      </c>
      <c r="N10" s="25">
        <v>86</v>
      </c>
      <c r="O10" s="148">
        <f aca="true" t="shared" si="6" ref="O10:O19">((N10/N$19*100))</f>
        <v>4.6764545948885266</v>
      </c>
      <c r="P10" s="147">
        <v>40</v>
      </c>
      <c r="Q10" s="148">
        <f aca="true" t="shared" si="7" ref="Q10:Q19">((P10/P$19*100))</f>
        <v>3.350083752093802</v>
      </c>
      <c r="R10" s="147">
        <v>9</v>
      </c>
      <c r="S10" s="148">
        <f aca="true" t="shared" si="8" ref="S10:S19">((R10/R$19*100))</f>
        <v>45</v>
      </c>
      <c r="T10" s="147">
        <v>21</v>
      </c>
      <c r="U10" s="148">
        <f aca="true" t="shared" si="9" ref="U10:U19">((T10/T$19*100))</f>
        <v>22.82608695652174</v>
      </c>
      <c r="V10" s="147">
        <v>0</v>
      </c>
      <c r="W10" s="148">
        <f aca="true" t="shared" si="10" ref="W10:W19">((V10/V$19*100))</f>
        <v>0</v>
      </c>
      <c r="X10" s="147">
        <v>1</v>
      </c>
      <c r="Y10" s="148">
        <f aca="true" t="shared" si="11" ref="Y10:Y19">((X10/X$19*100))</f>
        <v>8.333333333333332</v>
      </c>
      <c r="Z10" s="19">
        <f>SUM(B10+D10+F10+H10+J10+L10+N10+P10+T10+V10+X10+R10)</f>
        <v>229</v>
      </c>
      <c r="AA10" s="148">
        <f aca="true" t="shared" si="12" ref="AA10:AA19">((Z10/Z$19*100))</f>
        <v>4.2596726190476195</v>
      </c>
    </row>
    <row r="11" spans="1:27" ht="24.75" customHeight="1">
      <c r="A11" s="150" t="s">
        <v>35</v>
      </c>
      <c r="B11" s="150">
        <v>0</v>
      </c>
      <c r="C11" s="151">
        <f t="shared" si="0"/>
        <v>0</v>
      </c>
      <c r="D11" s="150">
        <v>0</v>
      </c>
      <c r="E11" s="151">
        <f t="shared" si="1"/>
        <v>0</v>
      </c>
      <c r="F11" s="150">
        <v>4</v>
      </c>
      <c r="G11" s="151">
        <f t="shared" si="2"/>
        <v>0.3861003861003861</v>
      </c>
      <c r="H11" s="150">
        <v>13</v>
      </c>
      <c r="I11" s="151">
        <f t="shared" si="3"/>
        <v>2.394106813996317</v>
      </c>
      <c r="J11" s="150">
        <v>27</v>
      </c>
      <c r="K11" s="151">
        <f t="shared" si="4"/>
        <v>10.112359550561797</v>
      </c>
      <c r="L11" s="150">
        <v>33</v>
      </c>
      <c r="M11" s="151">
        <f t="shared" si="5"/>
        <v>10.030395136778116</v>
      </c>
      <c r="N11" s="26">
        <v>78</v>
      </c>
      <c r="O11" s="151">
        <f t="shared" si="6"/>
        <v>4.241435562805873</v>
      </c>
      <c r="P11" s="150">
        <v>43</v>
      </c>
      <c r="Q11" s="151">
        <f t="shared" si="7"/>
        <v>3.6013400335008376</v>
      </c>
      <c r="R11" s="150">
        <v>1</v>
      </c>
      <c r="S11" s="151">
        <f t="shared" si="8"/>
        <v>5</v>
      </c>
      <c r="T11" s="150">
        <v>4</v>
      </c>
      <c r="U11" s="151">
        <f t="shared" si="9"/>
        <v>4.3478260869565215</v>
      </c>
      <c r="V11" s="150">
        <v>5</v>
      </c>
      <c r="W11" s="151">
        <f t="shared" si="10"/>
        <v>71.42857142857143</v>
      </c>
      <c r="X11" s="150">
        <v>4</v>
      </c>
      <c r="Y11" s="151">
        <f t="shared" si="11"/>
        <v>33.33333333333333</v>
      </c>
      <c r="Z11" s="20">
        <f aca="true" t="shared" si="13" ref="Z11:Z18">SUM(B11+D11+F11+H11+J11+L11+N11+P11+T11+V11+X11+R11)</f>
        <v>212</v>
      </c>
      <c r="AA11" s="151">
        <f t="shared" si="12"/>
        <v>3.943452380952381</v>
      </c>
    </row>
    <row r="12" spans="1:27" ht="24.75" customHeight="1">
      <c r="A12" s="150" t="s">
        <v>36</v>
      </c>
      <c r="B12" s="150">
        <v>0</v>
      </c>
      <c r="C12" s="151">
        <f t="shared" si="0"/>
        <v>0</v>
      </c>
      <c r="D12" s="150">
        <v>3</v>
      </c>
      <c r="E12" s="151">
        <f t="shared" si="1"/>
        <v>9.375</v>
      </c>
      <c r="F12" s="150">
        <v>11</v>
      </c>
      <c r="G12" s="151">
        <f t="shared" si="2"/>
        <v>1.0617760617760617</v>
      </c>
      <c r="H12" s="150">
        <v>8</v>
      </c>
      <c r="I12" s="151">
        <f t="shared" si="3"/>
        <v>1.4732965009208103</v>
      </c>
      <c r="J12" s="150">
        <v>10</v>
      </c>
      <c r="K12" s="151">
        <f t="shared" si="4"/>
        <v>3.7453183520599254</v>
      </c>
      <c r="L12" s="150">
        <v>17</v>
      </c>
      <c r="M12" s="151">
        <f t="shared" si="5"/>
        <v>5.167173252279635</v>
      </c>
      <c r="N12" s="26">
        <v>23</v>
      </c>
      <c r="O12" s="151">
        <f t="shared" si="6"/>
        <v>1.2506797172376292</v>
      </c>
      <c r="P12" s="150">
        <v>16</v>
      </c>
      <c r="Q12" s="151">
        <f t="shared" si="7"/>
        <v>1.340033500837521</v>
      </c>
      <c r="R12" s="150">
        <v>0</v>
      </c>
      <c r="S12" s="151">
        <f t="shared" si="8"/>
        <v>0</v>
      </c>
      <c r="T12" s="150">
        <v>0</v>
      </c>
      <c r="U12" s="151">
        <f t="shared" si="9"/>
        <v>0</v>
      </c>
      <c r="V12" s="150">
        <v>0</v>
      </c>
      <c r="W12" s="151">
        <f t="shared" si="10"/>
        <v>0</v>
      </c>
      <c r="X12" s="150">
        <v>2</v>
      </c>
      <c r="Y12" s="151">
        <f t="shared" si="11"/>
        <v>16.666666666666664</v>
      </c>
      <c r="Z12" s="20">
        <f t="shared" si="13"/>
        <v>90</v>
      </c>
      <c r="AA12" s="151">
        <f t="shared" si="12"/>
        <v>1.6741071428571428</v>
      </c>
    </row>
    <row r="13" spans="1:27" ht="24.75" customHeight="1">
      <c r="A13" s="150" t="s">
        <v>37</v>
      </c>
      <c r="B13" s="150">
        <v>0</v>
      </c>
      <c r="C13" s="151">
        <f t="shared" si="0"/>
        <v>0</v>
      </c>
      <c r="D13" s="150">
        <v>2</v>
      </c>
      <c r="E13" s="151">
        <f t="shared" si="1"/>
        <v>6.25</v>
      </c>
      <c r="F13" s="150">
        <v>265</v>
      </c>
      <c r="G13" s="151">
        <f t="shared" si="2"/>
        <v>25.57915057915058</v>
      </c>
      <c r="H13" s="150">
        <v>22</v>
      </c>
      <c r="I13" s="151">
        <f t="shared" si="3"/>
        <v>4.051565377532229</v>
      </c>
      <c r="J13" s="150">
        <v>3</v>
      </c>
      <c r="K13" s="151">
        <f t="shared" si="4"/>
        <v>1.1235955056179776</v>
      </c>
      <c r="L13" s="150">
        <v>7</v>
      </c>
      <c r="M13" s="151">
        <f t="shared" si="5"/>
        <v>2.127659574468085</v>
      </c>
      <c r="N13" s="26">
        <v>28</v>
      </c>
      <c r="O13" s="151">
        <f t="shared" si="6"/>
        <v>1.5225666122892878</v>
      </c>
      <c r="P13" s="150">
        <v>29</v>
      </c>
      <c r="Q13" s="151">
        <f t="shared" si="7"/>
        <v>2.4288107202680065</v>
      </c>
      <c r="R13" s="150">
        <v>3</v>
      </c>
      <c r="S13" s="151">
        <f t="shared" si="8"/>
        <v>15</v>
      </c>
      <c r="T13" s="150">
        <v>1</v>
      </c>
      <c r="U13" s="151">
        <f t="shared" si="9"/>
        <v>1.0869565217391304</v>
      </c>
      <c r="V13" s="150">
        <v>0</v>
      </c>
      <c r="W13" s="151">
        <f t="shared" si="10"/>
        <v>0</v>
      </c>
      <c r="X13" s="150">
        <v>2</v>
      </c>
      <c r="Y13" s="151">
        <f t="shared" si="11"/>
        <v>16.666666666666664</v>
      </c>
      <c r="Z13" s="20">
        <f t="shared" si="13"/>
        <v>362</v>
      </c>
      <c r="AA13" s="151">
        <f t="shared" si="12"/>
        <v>6.733630952380952</v>
      </c>
    </row>
    <row r="14" spans="1:27" ht="24.75" customHeight="1">
      <c r="A14" s="150" t="s">
        <v>38</v>
      </c>
      <c r="B14" s="150">
        <v>0</v>
      </c>
      <c r="C14" s="151">
        <f t="shared" si="0"/>
        <v>0</v>
      </c>
      <c r="D14" s="150">
        <v>11</v>
      </c>
      <c r="E14" s="151">
        <f t="shared" si="1"/>
        <v>34.375</v>
      </c>
      <c r="F14" s="150">
        <v>512</v>
      </c>
      <c r="G14" s="151">
        <f t="shared" si="2"/>
        <v>49.42084942084942</v>
      </c>
      <c r="H14" s="150">
        <v>229</v>
      </c>
      <c r="I14" s="151">
        <f t="shared" si="3"/>
        <v>42.173112338858196</v>
      </c>
      <c r="J14" s="150">
        <v>142</v>
      </c>
      <c r="K14" s="151">
        <f t="shared" si="4"/>
        <v>53.18352059925093</v>
      </c>
      <c r="L14" s="150">
        <v>137</v>
      </c>
      <c r="M14" s="151">
        <f t="shared" si="5"/>
        <v>41.641337386018236</v>
      </c>
      <c r="N14" s="26">
        <v>336</v>
      </c>
      <c r="O14" s="151">
        <f t="shared" si="6"/>
        <v>18.270799347471453</v>
      </c>
      <c r="P14" s="150">
        <v>226</v>
      </c>
      <c r="Q14" s="151">
        <f t="shared" si="7"/>
        <v>18.927973199329983</v>
      </c>
      <c r="R14" s="150">
        <v>4</v>
      </c>
      <c r="S14" s="151">
        <f t="shared" si="8"/>
        <v>20</v>
      </c>
      <c r="T14" s="150">
        <v>13</v>
      </c>
      <c r="U14" s="151">
        <f t="shared" si="9"/>
        <v>14.130434782608695</v>
      </c>
      <c r="V14" s="150">
        <v>0</v>
      </c>
      <c r="W14" s="151">
        <f t="shared" si="10"/>
        <v>0</v>
      </c>
      <c r="X14" s="150">
        <v>1</v>
      </c>
      <c r="Y14" s="151">
        <f t="shared" si="11"/>
        <v>8.333333333333332</v>
      </c>
      <c r="Z14" s="20">
        <f t="shared" si="13"/>
        <v>1611</v>
      </c>
      <c r="AA14" s="151">
        <f t="shared" si="12"/>
        <v>29.966517857142854</v>
      </c>
    </row>
    <row r="15" spans="1:27" ht="24.75" customHeight="1">
      <c r="A15" s="150" t="s">
        <v>39</v>
      </c>
      <c r="B15" s="150">
        <v>0</v>
      </c>
      <c r="C15" s="151">
        <f t="shared" si="0"/>
        <v>0</v>
      </c>
      <c r="D15" s="150">
        <v>5</v>
      </c>
      <c r="E15" s="151">
        <f t="shared" si="1"/>
        <v>15.625</v>
      </c>
      <c r="F15" s="150">
        <v>30</v>
      </c>
      <c r="G15" s="151">
        <f t="shared" si="2"/>
        <v>2.8957528957528957</v>
      </c>
      <c r="H15" s="150">
        <v>15</v>
      </c>
      <c r="I15" s="151">
        <f t="shared" si="3"/>
        <v>2.7624309392265194</v>
      </c>
      <c r="J15" s="150">
        <v>20</v>
      </c>
      <c r="K15" s="151">
        <f t="shared" si="4"/>
        <v>7.490636704119851</v>
      </c>
      <c r="L15" s="150">
        <v>16</v>
      </c>
      <c r="M15" s="151">
        <f t="shared" si="5"/>
        <v>4.86322188449848</v>
      </c>
      <c r="N15" s="26">
        <v>24</v>
      </c>
      <c r="O15" s="151">
        <f t="shared" si="6"/>
        <v>1.3050570962479608</v>
      </c>
      <c r="P15" s="150">
        <v>17</v>
      </c>
      <c r="Q15" s="151">
        <f t="shared" si="7"/>
        <v>1.4237855946398659</v>
      </c>
      <c r="R15" s="150">
        <v>1</v>
      </c>
      <c r="S15" s="151">
        <f t="shared" si="8"/>
        <v>5</v>
      </c>
      <c r="T15" s="150">
        <v>0</v>
      </c>
      <c r="U15" s="151">
        <f t="shared" si="9"/>
        <v>0</v>
      </c>
      <c r="V15" s="150">
        <v>0</v>
      </c>
      <c r="W15" s="151">
        <f t="shared" si="10"/>
        <v>0</v>
      </c>
      <c r="X15" s="150">
        <v>0</v>
      </c>
      <c r="Y15" s="151">
        <f t="shared" si="11"/>
        <v>0</v>
      </c>
      <c r="Z15" s="20">
        <f t="shared" si="13"/>
        <v>128</v>
      </c>
      <c r="AA15" s="151">
        <f t="shared" si="12"/>
        <v>2.380952380952381</v>
      </c>
    </row>
    <row r="16" spans="1:27" ht="24.75" customHeight="1">
      <c r="A16" s="150" t="s">
        <v>40</v>
      </c>
      <c r="B16" s="150">
        <v>0</v>
      </c>
      <c r="C16" s="151">
        <f t="shared" si="0"/>
        <v>0</v>
      </c>
      <c r="D16" s="150">
        <v>8</v>
      </c>
      <c r="E16" s="151">
        <f t="shared" si="1"/>
        <v>25</v>
      </c>
      <c r="F16" s="150">
        <v>195</v>
      </c>
      <c r="G16" s="151">
        <f t="shared" si="2"/>
        <v>18.822393822393824</v>
      </c>
      <c r="H16" s="150">
        <v>249</v>
      </c>
      <c r="I16" s="151">
        <f t="shared" si="3"/>
        <v>45.85635359116022</v>
      </c>
      <c r="J16" s="150">
        <v>48</v>
      </c>
      <c r="K16" s="151">
        <f t="shared" si="4"/>
        <v>17.97752808988764</v>
      </c>
      <c r="L16" s="150">
        <v>47</v>
      </c>
      <c r="M16" s="151">
        <f t="shared" si="5"/>
        <v>14.285714285714285</v>
      </c>
      <c r="N16" s="26">
        <v>884</v>
      </c>
      <c r="O16" s="151">
        <f t="shared" si="6"/>
        <v>48.06960304513323</v>
      </c>
      <c r="P16" s="150">
        <v>586</v>
      </c>
      <c r="Q16" s="151">
        <f t="shared" si="7"/>
        <v>49.0787269681742</v>
      </c>
      <c r="R16" s="150">
        <v>0</v>
      </c>
      <c r="S16" s="151">
        <f t="shared" si="8"/>
        <v>0</v>
      </c>
      <c r="T16" s="150">
        <v>45</v>
      </c>
      <c r="U16" s="151">
        <f t="shared" si="9"/>
        <v>48.91304347826087</v>
      </c>
      <c r="V16" s="150">
        <v>0</v>
      </c>
      <c r="W16" s="151">
        <f t="shared" si="10"/>
        <v>0</v>
      </c>
      <c r="X16" s="150">
        <v>0</v>
      </c>
      <c r="Y16" s="151">
        <f t="shared" si="11"/>
        <v>0</v>
      </c>
      <c r="Z16" s="20">
        <f t="shared" si="13"/>
        <v>2062</v>
      </c>
      <c r="AA16" s="151">
        <f t="shared" si="12"/>
        <v>38.35565476190476</v>
      </c>
    </row>
    <row r="17" spans="1:27" ht="24.75" customHeight="1">
      <c r="A17" s="150" t="s">
        <v>41</v>
      </c>
      <c r="B17" s="150">
        <v>0</v>
      </c>
      <c r="C17" s="151">
        <f t="shared" si="0"/>
        <v>0</v>
      </c>
      <c r="D17" s="150">
        <v>0</v>
      </c>
      <c r="E17" s="151">
        <f t="shared" si="1"/>
        <v>0</v>
      </c>
      <c r="F17" s="150">
        <v>7</v>
      </c>
      <c r="G17" s="151">
        <f t="shared" si="2"/>
        <v>0.6756756756756757</v>
      </c>
      <c r="H17" s="150">
        <v>3</v>
      </c>
      <c r="I17" s="151">
        <f t="shared" si="3"/>
        <v>0.5524861878453038</v>
      </c>
      <c r="J17" s="150">
        <v>3</v>
      </c>
      <c r="K17" s="151">
        <f t="shared" si="4"/>
        <v>1.1235955056179776</v>
      </c>
      <c r="L17" s="150">
        <v>14</v>
      </c>
      <c r="M17" s="151">
        <f t="shared" si="5"/>
        <v>4.25531914893617</v>
      </c>
      <c r="N17" s="26">
        <v>48</v>
      </c>
      <c r="O17" s="151">
        <f t="shared" si="6"/>
        <v>2.6101141924959217</v>
      </c>
      <c r="P17" s="150">
        <v>27</v>
      </c>
      <c r="Q17" s="151">
        <f t="shared" si="7"/>
        <v>2.261306532663317</v>
      </c>
      <c r="R17" s="150">
        <v>0</v>
      </c>
      <c r="S17" s="151">
        <f t="shared" si="8"/>
        <v>0</v>
      </c>
      <c r="T17" s="150">
        <v>1</v>
      </c>
      <c r="U17" s="151">
        <f t="shared" si="9"/>
        <v>1.0869565217391304</v>
      </c>
      <c r="V17" s="150">
        <v>0</v>
      </c>
      <c r="W17" s="151">
        <f t="shared" si="10"/>
        <v>0</v>
      </c>
      <c r="X17" s="150">
        <v>0</v>
      </c>
      <c r="Y17" s="151">
        <f t="shared" si="11"/>
        <v>0</v>
      </c>
      <c r="Z17" s="20">
        <f t="shared" si="13"/>
        <v>103</v>
      </c>
      <c r="AA17" s="151">
        <f t="shared" si="12"/>
        <v>1.915922619047619</v>
      </c>
    </row>
    <row r="18" spans="1:27" ht="24.75" customHeight="1">
      <c r="A18" s="152" t="s">
        <v>42</v>
      </c>
      <c r="B18" s="152">
        <v>5</v>
      </c>
      <c r="C18" s="153">
        <f t="shared" si="0"/>
        <v>100</v>
      </c>
      <c r="D18" s="152">
        <v>1</v>
      </c>
      <c r="E18" s="153">
        <f t="shared" si="1"/>
        <v>3.125</v>
      </c>
      <c r="F18" s="152">
        <v>5</v>
      </c>
      <c r="G18" s="153">
        <f t="shared" si="2"/>
        <v>0.4826254826254826</v>
      </c>
      <c r="H18" s="152">
        <v>0</v>
      </c>
      <c r="I18" s="153">
        <f t="shared" si="3"/>
        <v>0</v>
      </c>
      <c r="J18" s="152">
        <v>0</v>
      </c>
      <c r="K18" s="153">
        <f t="shared" si="4"/>
        <v>0</v>
      </c>
      <c r="L18" s="152">
        <v>13</v>
      </c>
      <c r="M18" s="153">
        <f t="shared" si="5"/>
        <v>3.951367781155015</v>
      </c>
      <c r="N18" s="27">
        <v>332</v>
      </c>
      <c r="O18" s="153">
        <f t="shared" si="6"/>
        <v>18.053289831430124</v>
      </c>
      <c r="P18" s="152">
        <v>210</v>
      </c>
      <c r="Q18" s="153">
        <f t="shared" si="7"/>
        <v>17.587939698492463</v>
      </c>
      <c r="R18" s="152">
        <v>2</v>
      </c>
      <c r="S18" s="153">
        <f t="shared" si="8"/>
        <v>10</v>
      </c>
      <c r="T18" s="152">
        <v>7</v>
      </c>
      <c r="U18" s="153">
        <f t="shared" si="9"/>
        <v>7.608695652173914</v>
      </c>
      <c r="V18" s="152">
        <v>2</v>
      </c>
      <c r="W18" s="153">
        <f t="shared" si="10"/>
        <v>28.57142857142857</v>
      </c>
      <c r="X18" s="152">
        <v>2</v>
      </c>
      <c r="Y18" s="153">
        <f t="shared" si="11"/>
        <v>16.666666666666664</v>
      </c>
      <c r="Z18" s="21">
        <f t="shared" si="13"/>
        <v>579</v>
      </c>
      <c r="AA18" s="153">
        <f t="shared" si="12"/>
        <v>10.770089285714286</v>
      </c>
    </row>
    <row r="19" spans="1:27" ht="24.75" customHeight="1">
      <c r="A19" s="173" t="s">
        <v>62</v>
      </c>
      <c r="B19" s="163">
        <f>SUM(B10:B18)</f>
        <v>5</v>
      </c>
      <c r="C19" s="164">
        <f t="shared" si="0"/>
        <v>100</v>
      </c>
      <c r="D19" s="163">
        <f>SUM(D10:D18)</f>
        <v>32</v>
      </c>
      <c r="E19" s="164">
        <f t="shared" si="1"/>
        <v>100</v>
      </c>
      <c r="F19" s="163">
        <f>SUM(F10:F18)</f>
        <v>1036</v>
      </c>
      <c r="G19" s="164">
        <f t="shared" si="2"/>
        <v>100</v>
      </c>
      <c r="H19" s="163">
        <f>SUM(H10:H18)</f>
        <v>543</v>
      </c>
      <c r="I19" s="164">
        <f t="shared" si="3"/>
        <v>100</v>
      </c>
      <c r="J19" s="163">
        <f>SUM(J10:J18)</f>
        <v>267</v>
      </c>
      <c r="K19" s="164">
        <f t="shared" si="4"/>
        <v>100</v>
      </c>
      <c r="L19" s="163">
        <f>SUM(L10:L18)</f>
        <v>329</v>
      </c>
      <c r="M19" s="164">
        <f t="shared" si="5"/>
        <v>100</v>
      </c>
      <c r="N19" s="104">
        <f>SUM(N10:N18)</f>
        <v>1839</v>
      </c>
      <c r="O19" s="164">
        <f t="shared" si="6"/>
        <v>100</v>
      </c>
      <c r="P19" s="104">
        <f>SUM(P10:P18)</f>
        <v>1194</v>
      </c>
      <c r="Q19" s="164">
        <f t="shared" si="7"/>
        <v>100</v>
      </c>
      <c r="R19" s="104">
        <f>SUM(R10:R18)</f>
        <v>20</v>
      </c>
      <c r="S19" s="164">
        <f t="shared" si="8"/>
        <v>100</v>
      </c>
      <c r="T19" s="163">
        <f>SUM(T10:T18)</f>
        <v>92</v>
      </c>
      <c r="U19" s="164">
        <f t="shared" si="9"/>
        <v>100</v>
      </c>
      <c r="V19" s="163">
        <f>SUM(V10:V18)</f>
        <v>7</v>
      </c>
      <c r="W19" s="164">
        <f t="shared" si="10"/>
        <v>100</v>
      </c>
      <c r="X19" s="163">
        <f>SUM(X10:X18)</f>
        <v>12</v>
      </c>
      <c r="Y19" s="164">
        <f t="shared" si="11"/>
        <v>100</v>
      </c>
      <c r="Z19" s="104">
        <f>SUM(Z10:Z18)</f>
        <v>5376</v>
      </c>
      <c r="AA19" s="165">
        <f t="shared" si="12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300" verticalDpi="300" orientation="landscape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bestFit="1" customWidth="1"/>
    <col min="25" max="25" width="6.421875" style="0" bestFit="1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">
      <c r="A5" s="213" t="s">
        <v>44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4</v>
      </c>
      <c r="G10" s="148">
        <f>((F10/F$19*100))</f>
        <v>0.461361014994233</v>
      </c>
      <c r="H10" s="147">
        <v>19</v>
      </c>
      <c r="I10" s="148">
        <f>((H10/H$19*100))</f>
        <v>4.042553191489362</v>
      </c>
      <c r="J10" s="147">
        <v>19</v>
      </c>
      <c r="K10" s="148">
        <f>((J10/J$19*100))</f>
        <v>6.012658227848101</v>
      </c>
      <c r="L10" s="147">
        <v>26</v>
      </c>
      <c r="M10" s="148">
        <f>((L10/L$19*100))</f>
        <v>6.0606060606060606</v>
      </c>
      <c r="N10" s="25">
        <v>88</v>
      </c>
      <c r="O10" s="148">
        <f>((N10/N$19*100))</f>
        <v>4.8834628190899005</v>
      </c>
      <c r="P10" s="147">
        <v>64</v>
      </c>
      <c r="Q10" s="148">
        <f>((P10/P$19*100))</f>
        <v>5.745062836624776</v>
      </c>
      <c r="R10" s="147">
        <v>14</v>
      </c>
      <c r="S10" s="148">
        <f aca="true" t="shared" si="0" ref="S10:S19">((R10/R$19*100))</f>
        <v>32.55813953488372</v>
      </c>
      <c r="T10" s="147">
        <v>11</v>
      </c>
      <c r="U10" s="148">
        <f>((T10/T$19*100))</f>
        <v>13.414634146341465</v>
      </c>
      <c r="V10" s="147">
        <v>0</v>
      </c>
      <c r="W10" s="148">
        <f>((V10/V$19*100))</f>
        <v>0</v>
      </c>
      <c r="X10" s="147">
        <v>1</v>
      </c>
      <c r="Y10" s="148">
        <f>((X10/X$19*100))</f>
        <v>3.571428571428571</v>
      </c>
      <c r="Z10" s="19">
        <f>SUM(B10+D10+F10+H10+J10+L10+N10+P10+T10+V10+X10+R10)</f>
        <v>246</v>
      </c>
      <c r="AA10" s="148">
        <f>((Z10/Z$19*100))</f>
        <v>4.683929931454684</v>
      </c>
    </row>
    <row r="11" spans="1:27" ht="24.75" customHeight="1">
      <c r="A11" s="150" t="s">
        <v>35</v>
      </c>
      <c r="B11" s="150">
        <v>0</v>
      </c>
      <c r="C11" s="151">
        <f aca="true" t="shared" si="1" ref="C11:C19">((B11/B$19*100))</f>
        <v>0</v>
      </c>
      <c r="D11" s="150">
        <v>1</v>
      </c>
      <c r="E11" s="151">
        <f aca="true" t="shared" si="2" ref="E11:E19">((D11/D$19*100))</f>
        <v>3.8461538461538463</v>
      </c>
      <c r="F11" s="150">
        <v>7</v>
      </c>
      <c r="G11" s="151">
        <f aca="true" t="shared" si="3" ref="G11:G19">((F11/F$19*100))</f>
        <v>0.8073817762399077</v>
      </c>
      <c r="H11" s="150">
        <v>15</v>
      </c>
      <c r="I11" s="151">
        <f aca="true" t="shared" si="4" ref="I11:I19">((H11/H$19*100))</f>
        <v>3.1914893617021276</v>
      </c>
      <c r="J11" s="150">
        <v>48</v>
      </c>
      <c r="K11" s="151">
        <f aca="true" t="shared" si="5" ref="K11:K19">((J11/J$19*100))</f>
        <v>15.18987341772152</v>
      </c>
      <c r="L11" s="150">
        <v>90</v>
      </c>
      <c r="M11" s="151">
        <f aca="true" t="shared" si="6" ref="M11:M19">((L11/L$19*100))</f>
        <v>20.97902097902098</v>
      </c>
      <c r="N11" s="26">
        <v>56</v>
      </c>
      <c r="O11" s="151">
        <f aca="true" t="shared" si="7" ref="O11:O19">((N11/N$19*100))</f>
        <v>3.107658157602664</v>
      </c>
      <c r="P11" s="150">
        <v>63</v>
      </c>
      <c r="Q11" s="151">
        <f aca="true" t="shared" si="8" ref="Q11:Q19">((P11/P$19*100))</f>
        <v>5.655296229802514</v>
      </c>
      <c r="R11" s="150">
        <v>3</v>
      </c>
      <c r="S11" s="151">
        <f t="shared" si="0"/>
        <v>6.976744186046512</v>
      </c>
      <c r="T11" s="150">
        <v>15</v>
      </c>
      <c r="U11" s="151">
        <f aca="true" t="shared" si="9" ref="U11:U19">((T11/T$19*100))</f>
        <v>18.29268292682927</v>
      </c>
      <c r="V11" s="150">
        <v>14</v>
      </c>
      <c r="W11" s="151">
        <f aca="true" t="shared" si="10" ref="W11:W19">((V11/V$19*100))</f>
        <v>25.925925925925924</v>
      </c>
      <c r="X11" s="150">
        <v>1</v>
      </c>
      <c r="Y11" s="151">
        <f aca="true" t="shared" si="11" ref="Y11:Y19">((X11/X$19*100))</f>
        <v>3.571428571428571</v>
      </c>
      <c r="Z11" s="20">
        <f aca="true" t="shared" si="12" ref="Z11:Z18">SUM(B11+D11+F11+H11+J11+L11+N11+P11+T11+V11+X11+R11)</f>
        <v>313</v>
      </c>
      <c r="AA11" s="151">
        <f aca="true" t="shared" si="13" ref="AA11:AA18">((Z11/Z$19*100))</f>
        <v>5.95963442498096</v>
      </c>
    </row>
    <row r="12" spans="1:27" ht="24.75" customHeight="1">
      <c r="A12" s="150" t="s">
        <v>36</v>
      </c>
      <c r="B12" s="150">
        <v>0</v>
      </c>
      <c r="C12" s="151">
        <f t="shared" si="1"/>
        <v>0</v>
      </c>
      <c r="D12" s="150">
        <v>2</v>
      </c>
      <c r="E12" s="151">
        <f t="shared" si="2"/>
        <v>7.6923076923076925</v>
      </c>
      <c r="F12" s="150">
        <v>9</v>
      </c>
      <c r="G12" s="151">
        <f t="shared" si="3"/>
        <v>1.0380622837370241</v>
      </c>
      <c r="H12" s="150">
        <v>15</v>
      </c>
      <c r="I12" s="151">
        <f t="shared" si="4"/>
        <v>3.1914893617021276</v>
      </c>
      <c r="J12" s="150">
        <v>16</v>
      </c>
      <c r="K12" s="151">
        <f t="shared" si="5"/>
        <v>5.063291139240507</v>
      </c>
      <c r="L12" s="150">
        <v>32</v>
      </c>
      <c r="M12" s="151">
        <f t="shared" si="6"/>
        <v>7.459207459207459</v>
      </c>
      <c r="N12" s="26">
        <v>30</v>
      </c>
      <c r="O12" s="151">
        <f t="shared" si="7"/>
        <v>1.6648168701442843</v>
      </c>
      <c r="P12" s="150">
        <v>22</v>
      </c>
      <c r="Q12" s="151">
        <f t="shared" si="8"/>
        <v>1.9748653500897666</v>
      </c>
      <c r="R12" s="150">
        <v>1</v>
      </c>
      <c r="S12" s="151">
        <f t="shared" si="0"/>
        <v>2.3255813953488373</v>
      </c>
      <c r="T12" s="150">
        <v>0</v>
      </c>
      <c r="U12" s="151">
        <f t="shared" si="9"/>
        <v>0</v>
      </c>
      <c r="V12" s="150">
        <v>3</v>
      </c>
      <c r="W12" s="151">
        <f t="shared" si="10"/>
        <v>5.555555555555555</v>
      </c>
      <c r="X12" s="150">
        <v>8</v>
      </c>
      <c r="Y12" s="151">
        <f t="shared" si="11"/>
        <v>28.57142857142857</v>
      </c>
      <c r="Z12" s="20">
        <f t="shared" si="12"/>
        <v>138</v>
      </c>
      <c r="AA12" s="151">
        <f t="shared" si="13"/>
        <v>2.6275704493526275</v>
      </c>
    </row>
    <row r="13" spans="1:27" ht="24.75" customHeight="1">
      <c r="A13" s="150" t="s">
        <v>37</v>
      </c>
      <c r="B13" s="150">
        <v>0</v>
      </c>
      <c r="C13" s="151">
        <f t="shared" si="1"/>
        <v>0</v>
      </c>
      <c r="D13" s="150">
        <v>2</v>
      </c>
      <c r="E13" s="151">
        <f t="shared" si="2"/>
        <v>7.6923076923076925</v>
      </c>
      <c r="F13" s="150">
        <v>235</v>
      </c>
      <c r="G13" s="151">
        <f t="shared" si="3"/>
        <v>27.10495963091119</v>
      </c>
      <c r="H13" s="150">
        <v>51</v>
      </c>
      <c r="I13" s="151">
        <f t="shared" si="4"/>
        <v>10.851063829787234</v>
      </c>
      <c r="J13" s="150">
        <v>15</v>
      </c>
      <c r="K13" s="151">
        <f t="shared" si="5"/>
        <v>4.746835443037975</v>
      </c>
      <c r="L13" s="150">
        <v>21</v>
      </c>
      <c r="M13" s="151">
        <f t="shared" si="6"/>
        <v>4.895104895104895</v>
      </c>
      <c r="N13" s="26">
        <v>15</v>
      </c>
      <c r="O13" s="151">
        <f t="shared" si="7"/>
        <v>0.8324084350721421</v>
      </c>
      <c r="P13" s="150">
        <v>43</v>
      </c>
      <c r="Q13" s="151">
        <f t="shared" si="8"/>
        <v>3.859964093357271</v>
      </c>
      <c r="R13" s="150">
        <v>0</v>
      </c>
      <c r="S13" s="151">
        <f t="shared" si="0"/>
        <v>0</v>
      </c>
      <c r="T13" s="150">
        <v>3</v>
      </c>
      <c r="U13" s="151">
        <f t="shared" si="9"/>
        <v>3.6585365853658534</v>
      </c>
      <c r="V13" s="150">
        <v>8</v>
      </c>
      <c r="W13" s="151">
        <f t="shared" si="10"/>
        <v>14.814814814814813</v>
      </c>
      <c r="X13" s="150">
        <v>2</v>
      </c>
      <c r="Y13" s="151">
        <f t="shared" si="11"/>
        <v>7.142857142857142</v>
      </c>
      <c r="Z13" s="20">
        <f t="shared" si="12"/>
        <v>395</v>
      </c>
      <c r="AA13" s="151">
        <f t="shared" si="13"/>
        <v>7.52094440213252</v>
      </c>
    </row>
    <row r="14" spans="1:27" ht="24.75" customHeight="1">
      <c r="A14" s="150" t="s">
        <v>38</v>
      </c>
      <c r="B14" s="150">
        <v>0</v>
      </c>
      <c r="C14" s="151">
        <f t="shared" si="1"/>
        <v>0</v>
      </c>
      <c r="D14" s="150">
        <v>4</v>
      </c>
      <c r="E14" s="151">
        <f t="shared" si="2"/>
        <v>15.384615384615385</v>
      </c>
      <c r="F14" s="150">
        <v>351</v>
      </c>
      <c r="G14" s="151">
        <f t="shared" si="3"/>
        <v>40.484429065743946</v>
      </c>
      <c r="H14" s="150">
        <v>206</v>
      </c>
      <c r="I14" s="151">
        <f t="shared" si="4"/>
        <v>43.829787234042556</v>
      </c>
      <c r="J14" s="150">
        <v>125</v>
      </c>
      <c r="K14" s="151">
        <f t="shared" si="5"/>
        <v>39.55696202531646</v>
      </c>
      <c r="L14" s="150">
        <v>174</v>
      </c>
      <c r="M14" s="151">
        <f t="shared" si="6"/>
        <v>40.55944055944056</v>
      </c>
      <c r="N14" s="26">
        <v>265</v>
      </c>
      <c r="O14" s="151">
        <f t="shared" si="7"/>
        <v>14.705882352941178</v>
      </c>
      <c r="P14" s="150">
        <v>168</v>
      </c>
      <c r="Q14" s="151">
        <f t="shared" si="8"/>
        <v>15.080789946140035</v>
      </c>
      <c r="R14" s="150">
        <v>5</v>
      </c>
      <c r="S14" s="151">
        <f t="shared" si="0"/>
        <v>11.627906976744185</v>
      </c>
      <c r="T14" s="150">
        <v>7</v>
      </c>
      <c r="U14" s="151">
        <f t="shared" si="9"/>
        <v>8.536585365853659</v>
      </c>
      <c r="V14" s="150">
        <v>10</v>
      </c>
      <c r="W14" s="151">
        <f t="shared" si="10"/>
        <v>18.51851851851852</v>
      </c>
      <c r="X14" s="150">
        <v>9</v>
      </c>
      <c r="Y14" s="151">
        <f t="shared" si="11"/>
        <v>32.142857142857146</v>
      </c>
      <c r="Z14" s="20">
        <f t="shared" si="12"/>
        <v>1324</v>
      </c>
      <c r="AA14" s="151">
        <f t="shared" si="13"/>
        <v>25.20944402132521</v>
      </c>
    </row>
    <row r="15" spans="1:27" ht="24.75" customHeight="1">
      <c r="A15" s="150" t="s">
        <v>39</v>
      </c>
      <c r="B15" s="150">
        <v>0</v>
      </c>
      <c r="C15" s="151">
        <f t="shared" si="1"/>
        <v>0</v>
      </c>
      <c r="D15" s="150">
        <v>6</v>
      </c>
      <c r="E15" s="151">
        <f t="shared" si="2"/>
        <v>23.076923076923077</v>
      </c>
      <c r="F15" s="150">
        <v>40</v>
      </c>
      <c r="G15" s="151">
        <f t="shared" si="3"/>
        <v>4.61361014994233</v>
      </c>
      <c r="H15" s="150">
        <v>14</v>
      </c>
      <c r="I15" s="151">
        <f t="shared" si="4"/>
        <v>2.9787234042553195</v>
      </c>
      <c r="J15" s="150">
        <v>16</v>
      </c>
      <c r="K15" s="151">
        <f t="shared" si="5"/>
        <v>5.063291139240507</v>
      </c>
      <c r="L15" s="150">
        <v>10</v>
      </c>
      <c r="M15" s="151">
        <f t="shared" si="6"/>
        <v>2.331002331002331</v>
      </c>
      <c r="N15" s="26">
        <v>29</v>
      </c>
      <c r="O15" s="151">
        <f t="shared" si="7"/>
        <v>1.609322974472808</v>
      </c>
      <c r="P15" s="150">
        <v>17</v>
      </c>
      <c r="Q15" s="151">
        <f t="shared" si="8"/>
        <v>1.526032315978456</v>
      </c>
      <c r="R15" s="150">
        <v>2</v>
      </c>
      <c r="S15" s="151">
        <f t="shared" si="0"/>
        <v>4.651162790697675</v>
      </c>
      <c r="T15" s="150">
        <v>7</v>
      </c>
      <c r="U15" s="151">
        <f t="shared" si="9"/>
        <v>8.536585365853659</v>
      </c>
      <c r="V15" s="150">
        <v>4</v>
      </c>
      <c r="W15" s="151">
        <f t="shared" si="10"/>
        <v>7.4074074074074066</v>
      </c>
      <c r="X15" s="150">
        <v>0</v>
      </c>
      <c r="Y15" s="151">
        <f t="shared" si="11"/>
        <v>0</v>
      </c>
      <c r="Z15" s="20">
        <f t="shared" si="12"/>
        <v>145</v>
      </c>
      <c r="AA15" s="151">
        <f t="shared" si="13"/>
        <v>2.7608530083777607</v>
      </c>
    </row>
    <row r="16" spans="1:27" ht="24.75" customHeight="1">
      <c r="A16" s="150" t="s">
        <v>40</v>
      </c>
      <c r="B16" s="150">
        <v>0</v>
      </c>
      <c r="C16" s="151">
        <f t="shared" si="1"/>
        <v>0</v>
      </c>
      <c r="D16" s="150">
        <v>0</v>
      </c>
      <c r="E16" s="151">
        <f t="shared" si="2"/>
        <v>0</v>
      </c>
      <c r="F16" s="150">
        <v>159</v>
      </c>
      <c r="G16" s="151">
        <f t="shared" si="3"/>
        <v>18.33910034602076</v>
      </c>
      <c r="H16" s="150">
        <v>145</v>
      </c>
      <c r="I16" s="151">
        <f t="shared" si="4"/>
        <v>30.851063829787233</v>
      </c>
      <c r="J16" s="150">
        <v>75</v>
      </c>
      <c r="K16" s="151">
        <f t="shared" si="5"/>
        <v>23.734177215189874</v>
      </c>
      <c r="L16" s="150">
        <v>41</v>
      </c>
      <c r="M16" s="151">
        <f t="shared" si="6"/>
        <v>9.557109557109557</v>
      </c>
      <c r="N16" s="26">
        <v>720</v>
      </c>
      <c r="O16" s="151">
        <f t="shared" si="7"/>
        <v>39.95560488346282</v>
      </c>
      <c r="P16" s="150">
        <v>515</v>
      </c>
      <c r="Q16" s="151">
        <f t="shared" si="8"/>
        <v>46.22980251346499</v>
      </c>
      <c r="R16" s="150">
        <v>14</v>
      </c>
      <c r="S16" s="151">
        <f t="shared" si="0"/>
        <v>32.55813953488372</v>
      </c>
      <c r="T16" s="150">
        <v>23</v>
      </c>
      <c r="U16" s="151">
        <f t="shared" si="9"/>
        <v>28.04878048780488</v>
      </c>
      <c r="V16" s="150">
        <v>1</v>
      </c>
      <c r="W16" s="151">
        <f t="shared" si="10"/>
        <v>1.8518518518518516</v>
      </c>
      <c r="X16" s="150">
        <v>0</v>
      </c>
      <c r="Y16" s="151">
        <f t="shared" si="11"/>
        <v>0</v>
      </c>
      <c r="Z16" s="20">
        <f t="shared" si="12"/>
        <v>1693</v>
      </c>
      <c r="AA16" s="151">
        <f t="shared" si="13"/>
        <v>32.23533891850723</v>
      </c>
    </row>
    <row r="17" spans="1:27" ht="24.75" customHeight="1">
      <c r="A17" s="150" t="s">
        <v>41</v>
      </c>
      <c r="B17" s="150">
        <v>0</v>
      </c>
      <c r="C17" s="151">
        <f t="shared" si="1"/>
        <v>0</v>
      </c>
      <c r="D17" s="150">
        <v>0</v>
      </c>
      <c r="E17" s="151">
        <f t="shared" si="2"/>
        <v>0</v>
      </c>
      <c r="F17" s="150">
        <v>5</v>
      </c>
      <c r="G17" s="151">
        <f t="shared" si="3"/>
        <v>0.5767012687427913</v>
      </c>
      <c r="H17" s="150">
        <v>5</v>
      </c>
      <c r="I17" s="151">
        <f t="shared" si="4"/>
        <v>1.0638297872340425</v>
      </c>
      <c r="J17" s="150">
        <v>2</v>
      </c>
      <c r="K17" s="151">
        <f t="shared" si="5"/>
        <v>0.6329113924050633</v>
      </c>
      <c r="L17" s="150">
        <v>25</v>
      </c>
      <c r="M17" s="151">
        <f t="shared" si="6"/>
        <v>5.827505827505827</v>
      </c>
      <c r="N17" s="26">
        <v>37</v>
      </c>
      <c r="O17" s="151">
        <f t="shared" si="7"/>
        <v>2.0532741398446173</v>
      </c>
      <c r="P17" s="150">
        <v>35</v>
      </c>
      <c r="Q17" s="151">
        <f t="shared" si="8"/>
        <v>3.141831238779174</v>
      </c>
      <c r="R17" s="150">
        <v>0</v>
      </c>
      <c r="S17" s="151">
        <f t="shared" si="0"/>
        <v>0</v>
      </c>
      <c r="T17" s="150">
        <v>2</v>
      </c>
      <c r="U17" s="151">
        <f t="shared" si="9"/>
        <v>2.4390243902439024</v>
      </c>
      <c r="V17" s="150">
        <v>4</v>
      </c>
      <c r="W17" s="151">
        <f t="shared" si="10"/>
        <v>7.4074074074074066</v>
      </c>
      <c r="X17" s="150">
        <v>0</v>
      </c>
      <c r="Y17" s="151">
        <f t="shared" si="11"/>
        <v>0</v>
      </c>
      <c r="Z17" s="20">
        <f t="shared" si="12"/>
        <v>115</v>
      </c>
      <c r="AA17" s="151">
        <f t="shared" si="13"/>
        <v>2.1896420411271893</v>
      </c>
    </row>
    <row r="18" spans="1:27" ht="24.75" customHeight="1">
      <c r="A18" s="152" t="s">
        <v>42</v>
      </c>
      <c r="B18" s="152">
        <v>21</v>
      </c>
      <c r="C18" s="153">
        <f t="shared" si="1"/>
        <v>100</v>
      </c>
      <c r="D18" s="152">
        <v>11</v>
      </c>
      <c r="E18" s="153">
        <f t="shared" si="2"/>
        <v>42.30769230769231</v>
      </c>
      <c r="F18" s="152">
        <v>57</v>
      </c>
      <c r="G18" s="153">
        <f t="shared" si="3"/>
        <v>6.5743944636678195</v>
      </c>
      <c r="H18" s="152">
        <v>0</v>
      </c>
      <c r="I18" s="153">
        <f t="shared" si="4"/>
        <v>0</v>
      </c>
      <c r="J18" s="152">
        <v>0</v>
      </c>
      <c r="K18" s="153">
        <f t="shared" si="5"/>
        <v>0</v>
      </c>
      <c r="L18" s="152">
        <v>10</v>
      </c>
      <c r="M18" s="153">
        <f t="shared" si="6"/>
        <v>2.331002331002331</v>
      </c>
      <c r="N18" s="27">
        <v>562</v>
      </c>
      <c r="O18" s="153">
        <f t="shared" si="7"/>
        <v>31.187569367369587</v>
      </c>
      <c r="P18" s="152">
        <v>187</v>
      </c>
      <c r="Q18" s="153">
        <f t="shared" si="8"/>
        <v>16.786355475763017</v>
      </c>
      <c r="R18" s="152">
        <v>4</v>
      </c>
      <c r="S18" s="153">
        <f t="shared" si="0"/>
        <v>9.30232558139535</v>
      </c>
      <c r="T18" s="152">
        <v>14</v>
      </c>
      <c r="U18" s="153">
        <f t="shared" si="9"/>
        <v>17.073170731707318</v>
      </c>
      <c r="V18" s="152">
        <v>10</v>
      </c>
      <c r="W18" s="153">
        <f t="shared" si="10"/>
        <v>18.51851851851852</v>
      </c>
      <c r="X18" s="152">
        <v>7</v>
      </c>
      <c r="Y18" s="153">
        <f t="shared" si="11"/>
        <v>25</v>
      </c>
      <c r="Z18" s="21">
        <f t="shared" si="12"/>
        <v>883</v>
      </c>
      <c r="AA18" s="153">
        <f t="shared" si="13"/>
        <v>16.812642802741813</v>
      </c>
    </row>
    <row r="19" spans="1:27" ht="24.75" customHeight="1">
      <c r="A19" s="173" t="s">
        <v>62</v>
      </c>
      <c r="B19" s="163">
        <f>SUM(B10:B18)</f>
        <v>21</v>
      </c>
      <c r="C19" s="164">
        <f t="shared" si="1"/>
        <v>100</v>
      </c>
      <c r="D19" s="163">
        <f>SUM(D10:D18)</f>
        <v>26</v>
      </c>
      <c r="E19" s="164">
        <f t="shared" si="2"/>
        <v>100</v>
      </c>
      <c r="F19" s="163">
        <f>SUM(F10:F18)</f>
        <v>867</v>
      </c>
      <c r="G19" s="164">
        <f t="shared" si="3"/>
        <v>100</v>
      </c>
      <c r="H19" s="163">
        <f>SUM(H10:H18)</f>
        <v>470</v>
      </c>
      <c r="I19" s="164">
        <f t="shared" si="4"/>
        <v>100</v>
      </c>
      <c r="J19" s="163">
        <f>SUM(J10:J18)</f>
        <v>316</v>
      </c>
      <c r="K19" s="164">
        <f t="shared" si="5"/>
        <v>100</v>
      </c>
      <c r="L19" s="163">
        <f>SUM(L10:L18)</f>
        <v>429</v>
      </c>
      <c r="M19" s="164">
        <f t="shared" si="6"/>
        <v>100</v>
      </c>
      <c r="N19" s="104">
        <f>SUM(N10:N18)</f>
        <v>1802</v>
      </c>
      <c r="O19" s="164">
        <f t="shared" si="7"/>
        <v>100</v>
      </c>
      <c r="P19" s="104">
        <f>SUM(P10:P18)</f>
        <v>1114</v>
      </c>
      <c r="Q19" s="164">
        <f t="shared" si="8"/>
        <v>100</v>
      </c>
      <c r="R19" s="104">
        <f>SUM(R10:R18)</f>
        <v>43</v>
      </c>
      <c r="S19" s="164">
        <f t="shared" si="0"/>
        <v>100</v>
      </c>
      <c r="T19" s="163">
        <f>SUM(T10:T18)</f>
        <v>82</v>
      </c>
      <c r="U19" s="164">
        <f t="shared" si="9"/>
        <v>100</v>
      </c>
      <c r="V19" s="163">
        <f>SUM(V10:V18)</f>
        <v>54</v>
      </c>
      <c r="W19" s="164">
        <f t="shared" si="10"/>
        <v>100</v>
      </c>
      <c r="X19" s="163">
        <f>SUM(X10:X18)</f>
        <v>28</v>
      </c>
      <c r="Y19" s="164">
        <f t="shared" si="11"/>
        <v>100</v>
      </c>
      <c r="Z19" s="104">
        <f>SUM(Z10:Z18)</f>
        <v>5252</v>
      </c>
      <c r="AA19" s="165">
        <f>((Z19/Z$19*100))</f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0039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bestFit="1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1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3"/>
    </row>
    <row r="5" spans="1:27" ht="15" customHeight="1">
      <c r="A5" s="12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18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8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5</v>
      </c>
      <c r="G10" s="148">
        <f>((F10/F$19*100))</f>
        <v>0.7102272727272727</v>
      </c>
      <c r="H10" s="147">
        <v>3</v>
      </c>
      <c r="I10" s="148">
        <f>((H10/H$19*100))</f>
        <v>0.8645533141210375</v>
      </c>
      <c r="J10" s="147">
        <v>19</v>
      </c>
      <c r="K10" s="148">
        <f>((J10/J$19*100))</f>
        <v>6.188925081433225</v>
      </c>
      <c r="L10" s="147">
        <v>36</v>
      </c>
      <c r="M10" s="148">
        <f>((L10/L$19*100))</f>
        <v>6.474820143884892</v>
      </c>
      <c r="N10" s="25">
        <v>102</v>
      </c>
      <c r="O10" s="148">
        <f>((N10/N$19*100))</f>
        <v>3.7624492807082257</v>
      </c>
      <c r="P10" s="147">
        <v>118</v>
      </c>
      <c r="Q10" s="148">
        <f>((P10/P$19*100))</f>
        <v>7.342874922215308</v>
      </c>
      <c r="R10" s="147">
        <v>54</v>
      </c>
      <c r="S10" s="148">
        <f aca="true" t="shared" si="0" ref="S10:S19">((R10/R$19*100))</f>
        <v>30.857142857142854</v>
      </c>
      <c r="T10" s="147">
        <v>76</v>
      </c>
      <c r="U10" s="148">
        <f>((T10/T$19*100))</f>
        <v>24.59546925566343</v>
      </c>
      <c r="V10" s="147">
        <v>0</v>
      </c>
      <c r="W10" s="148">
        <f>((V10/V$19*100))</f>
        <v>0</v>
      </c>
      <c r="X10" s="147">
        <v>0</v>
      </c>
      <c r="Y10" s="148">
        <f>((X10/X$19*100))</f>
        <v>0</v>
      </c>
      <c r="Z10" s="19">
        <f>SUM(B10+D10+F10+H10+J10+L10+N10+P10+T10+V10+X10+R10)</f>
        <v>413</v>
      </c>
      <c r="AA10" s="148">
        <f>((Z10/Z$19*100))</f>
        <v>6.045966915532133</v>
      </c>
      <c r="AB10" s="11"/>
    </row>
    <row r="11" spans="1:28" ht="24.75" customHeight="1">
      <c r="A11" s="150" t="s">
        <v>35</v>
      </c>
      <c r="B11" s="150">
        <v>4</v>
      </c>
      <c r="C11" s="151">
        <f aca="true" t="shared" si="1" ref="C11:C19">((B11/B$19*100))</f>
        <v>19.047619047619047</v>
      </c>
      <c r="D11" s="150">
        <v>5</v>
      </c>
      <c r="E11" s="151">
        <f aca="true" t="shared" si="2" ref="E11:E19">((D11/D$19*100))</f>
        <v>17.24137931034483</v>
      </c>
      <c r="F11" s="150">
        <v>3</v>
      </c>
      <c r="G11" s="151">
        <f aca="true" t="shared" si="3" ref="G11:G19">((F11/F$19*100))</f>
        <v>0.4261363636363636</v>
      </c>
      <c r="H11" s="150">
        <v>13</v>
      </c>
      <c r="I11" s="151">
        <f aca="true" t="shared" si="4" ref="I11:I19">((H11/H$19*100))</f>
        <v>3.7463976945244957</v>
      </c>
      <c r="J11" s="150">
        <v>40</v>
      </c>
      <c r="K11" s="151">
        <f aca="true" t="shared" si="5" ref="K11:K19">((J11/J$19*100))</f>
        <v>13.029315960912053</v>
      </c>
      <c r="L11" s="150">
        <v>116</v>
      </c>
      <c r="M11" s="151">
        <f aca="true" t="shared" si="6" ref="M11:M19">((L11/L$19*100))</f>
        <v>20.863309352517987</v>
      </c>
      <c r="N11" s="26">
        <v>124</v>
      </c>
      <c r="O11" s="151">
        <f aca="true" t="shared" si="7" ref="O11:O19">((N11/N$19*100))</f>
        <v>4.5739579490962745</v>
      </c>
      <c r="P11" s="150">
        <v>82</v>
      </c>
      <c r="Q11" s="151">
        <f aca="true" t="shared" si="8" ref="Q11:Q19">((P11/P$19*100))</f>
        <v>5.102675793403858</v>
      </c>
      <c r="R11" s="150">
        <v>1</v>
      </c>
      <c r="S11" s="151">
        <f t="shared" si="0"/>
        <v>0.5714285714285714</v>
      </c>
      <c r="T11" s="150">
        <v>1</v>
      </c>
      <c r="U11" s="151">
        <f aca="true" t="shared" si="9" ref="U11:U19">((T11/T$19*100))</f>
        <v>0.3236245954692557</v>
      </c>
      <c r="V11" s="150">
        <v>27</v>
      </c>
      <c r="W11" s="151">
        <f aca="true" t="shared" si="10" ref="W11:W19">((V11/V$19*100))</f>
        <v>60</v>
      </c>
      <c r="X11" s="150">
        <v>3</v>
      </c>
      <c r="Y11" s="151">
        <f aca="true" t="shared" si="11" ref="Y11:Y19">((X11/X$19*100))</f>
        <v>15</v>
      </c>
      <c r="Z11" s="20">
        <f aca="true" t="shared" si="12" ref="Z11:Z18">SUM(B11+D11+F11+H11+J11+L11+N11+P11+T11+V11+X11+R11)</f>
        <v>419</v>
      </c>
      <c r="AA11" s="151">
        <f aca="true" t="shared" si="13" ref="AA11:AA18">((Z11/Z$19*100))</f>
        <v>6.133801785975699</v>
      </c>
      <c r="AB11" s="11"/>
    </row>
    <row r="12" spans="1:28" ht="24.75" customHeight="1">
      <c r="A12" s="150" t="s">
        <v>36</v>
      </c>
      <c r="B12" s="150">
        <v>0</v>
      </c>
      <c r="C12" s="151">
        <f t="shared" si="1"/>
        <v>0</v>
      </c>
      <c r="D12" s="150">
        <v>0</v>
      </c>
      <c r="E12" s="151">
        <f t="shared" si="2"/>
        <v>0</v>
      </c>
      <c r="F12" s="150">
        <v>2</v>
      </c>
      <c r="G12" s="151">
        <f t="shared" si="3"/>
        <v>0.2840909090909091</v>
      </c>
      <c r="H12" s="150">
        <v>6</v>
      </c>
      <c r="I12" s="151">
        <f t="shared" si="4"/>
        <v>1.729106628242075</v>
      </c>
      <c r="J12" s="150">
        <v>16</v>
      </c>
      <c r="K12" s="151">
        <f t="shared" si="5"/>
        <v>5.211726384364821</v>
      </c>
      <c r="L12" s="150">
        <v>65</v>
      </c>
      <c r="M12" s="151">
        <f t="shared" si="6"/>
        <v>11.690647482014388</v>
      </c>
      <c r="N12" s="26">
        <v>35</v>
      </c>
      <c r="O12" s="151">
        <f t="shared" si="7"/>
        <v>1.2910365178900773</v>
      </c>
      <c r="P12" s="150">
        <v>31</v>
      </c>
      <c r="Q12" s="151">
        <f t="shared" si="8"/>
        <v>1.9290603609209707</v>
      </c>
      <c r="R12" s="150">
        <v>1</v>
      </c>
      <c r="S12" s="151">
        <f t="shared" si="0"/>
        <v>0.5714285714285714</v>
      </c>
      <c r="T12" s="150">
        <v>3</v>
      </c>
      <c r="U12" s="151">
        <f t="shared" si="9"/>
        <v>0.9708737864077669</v>
      </c>
      <c r="V12" s="150">
        <v>1</v>
      </c>
      <c r="W12" s="151">
        <f t="shared" si="10"/>
        <v>2.2222222222222223</v>
      </c>
      <c r="X12" s="150">
        <v>4</v>
      </c>
      <c r="Y12" s="151">
        <f t="shared" si="11"/>
        <v>20</v>
      </c>
      <c r="Z12" s="20">
        <f t="shared" si="12"/>
        <v>164</v>
      </c>
      <c r="AA12" s="151">
        <f t="shared" si="13"/>
        <v>2.4008197921241403</v>
      </c>
      <c r="AB12" s="11"/>
    </row>
    <row r="13" spans="1:28" ht="24.75" customHeight="1">
      <c r="A13" s="150" t="s">
        <v>37</v>
      </c>
      <c r="B13" s="150">
        <v>0</v>
      </c>
      <c r="C13" s="151">
        <f t="shared" si="1"/>
        <v>0</v>
      </c>
      <c r="D13" s="150">
        <v>1</v>
      </c>
      <c r="E13" s="151">
        <f t="shared" si="2"/>
        <v>3.4482758620689653</v>
      </c>
      <c r="F13" s="150">
        <v>190</v>
      </c>
      <c r="G13" s="151">
        <f t="shared" si="3"/>
        <v>26.988636363636363</v>
      </c>
      <c r="H13" s="150">
        <v>7</v>
      </c>
      <c r="I13" s="151">
        <f t="shared" si="4"/>
        <v>2.0172910662824206</v>
      </c>
      <c r="J13" s="150">
        <v>12</v>
      </c>
      <c r="K13" s="151">
        <f t="shared" si="5"/>
        <v>3.908794788273615</v>
      </c>
      <c r="L13" s="150">
        <v>10</v>
      </c>
      <c r="M13" s="151">
        <f t="shared" si="6"/>
        <v>1.7985611510791366</v>
      </c>
      <c r="N13" s="26">
        <v>20</v>
      </c>
      <c r="O13" s="151">
        <f t="shared" si="7"/>
        <v>0.7377351530800442</v>
      </c>
      <c r="P13" s="150">
        <v>21</v>
      </c>
      <c r="Q13" s="151">
        <f t="shared" si="8"/>
        <v>1.3067828251400124</v>
      </c>
      <c r="R13" s="150">
        <v>3</v>
      </c>
      <c r="S13" s="151">
        <f t="shared" si="0"/>
        <v>1.7142857142857144</v>
      </c>
      <c r="T13" s="150">
        <v>2</v>
      </c>
      <c r="U13" s="151">
        <f t="shared" si="9"/>
        <v>0.6472491909385114</v>
      </c>
      <c r="V13" s="150">
        <v>0</v>
      </c>
      <c r="W13" s="151">
        <f t="shared" si="10"/>
        <v>0</v>
      </c>
      <c r="X13" s="150">
        <v>0</v>
      </c>
      <c r="Y13" s="151">
        <f t="shared" si="11"/>
        <v>0</v>
      </c>
      <c r="Z13" s="20">
        <f t="shared" si="12"/>
        <v>266</v>
      </c>
      <c r="AA13" s="151">
        <f t="shared" si="13"/>
        <v>3.8940125896647637</v>
      </c>
      <c r="AB13" s="11"/>
    </row>
    <row r="14" spans="1:28" ht="24.75" customHeight="1">
      <c r="A14" s="150" t="s">
        <v>38</v>
      </c>
      <c r="B14" s="150">
        <v>7</v>
      </c>
      <c r="C14" s="151">
        <f t="shared" si="1"/>
        <v>33.33333333333333</v>
      </c>
      <c r="D14" s="150">
        <v>0</v>
      </c>
      <c r="E14" s="151">
        <f t="shared" si="2"/>
        <v>0</v>
      </c>
      <c r="F14" s="150">
        <v>250</v>
      </c>
      <c r="G14" s="151">
        <f t="shared" si="3"/>
        <v>35.51136363636363</v>
      </c>
      <c r="H14" s="150">
        <v>183</v>
      </c>
      <c r="I14" s="151">
        <f t="shared" si="4"/>
        <v>52.73775216138329</v>
      </c>
      <c r="J14" s="150">
        <v>121</v>
      </c>
      <c r="K14" s="151">
        <f t="shared" si="5"/>
        <v>39.413680781758956</v>
      </c>
      <c r="L14" s="150">
        <v>219</v>
      </c>
      <c r="M14" s="151">
        <f t="shared" si="6"/>
        <v>39.38848920863309</v>
      </c>
      <c r="N14" s="26">
        <v>757</v>
      </c>
      <c r="O14" s="151">
        <f t="shared" si="7"/>
        <v>27.923275544079672</v>
      </c>
      <c r="P14" s="150">
        <v>391</v>
      </c>
      <c r="Q14" s="151">
        <f t="shared" si="8"/>
        <v>24.33105164903547</v>
      </c>
      <c r="R14" s="150">
        <v>27</v>
      </c>
      <c r="S14" s="151">
        <f t="shared" si="0"/>
        <v>15.428571428571427</v>
      </c>
      <c r="T14" s="150">
        <v>21</v>
      </c>
      <c r="U14" s="151">
        <f t="shared" si="9"/>
        <v>6.796116504854369</v>
      </c>
      <c r="V14" s="150">
        <v>5</v>
      </c>
      <c r="W14" s="151">
        <f t="shared" si="10"/>
        <v>11.11111111111111</v>
      </c>
      <c r="X14" s="150">
        <v>4</v>
      </c>
      <c r="Y14" s="151">
        <f t="shared" si="11"/>
        <v>20</v>
      </c>
      <c r="Z14" s="20">
        <f t="shared" si="12"/>
        <v>1985</v>
      </c>
      <c r="AA14" s="151">
        <f t="shared" si="13"/>
        <v>29.05870297174645</v>
      </c>
      <c r="AB14" s="11"/>
    </row>
    <row r="15" spans="1:28" ht="24.75" customHeight="1">
      <c r="A15" s="150" t="s">
        <v>39</v>
      </c>
      <c r="B15" s="150">
        <v>0</v>
      </c>
      <c r="C15" s="151">
        <f t="shared" si="1"/>
        <v>0</v>
      </c>
      <c r="D15" s="150">
        <v>0</v>
      </c>
      <c r="E15" s="151">
        <f t="shared" si="2"/>
        <v>0</v>
      </c>
      <c r="F15" s="150">
        <v>23</v>
      </c>
      <c r="G15" s="151">
        <f t="shared" si="3"/>
        <v>3.2670454545454546</v>
      </c>
      <c r="H15" s="150">
        <v>17</v>
      </c>
      <c r="I15" s="151">
        <f t="shared" si="4"/>
        <v>4.899135446685879</v>
      </c>
      <c r="J15" s="150">
        <v>24</v>
      </c>
      <c r="K15" s="151">
        <f t="shared" si="5"/>
        <v>7.81758957654723</v>
      </c>
      <c r="L15" s="150">
        <v>27</v>
      </c>
      <c r="M15" s="151">
        <f t="shared" si="6"/>
        <v>4.856115107913669</v>
      </c>
      <c r="N15" s="26">
        <v>74</v>
      </c>
      <c r="O15" s="151">
        <f t="shared" si="7"/>
        <v>2.729620066396164</v>
      </c>
      <c r="P15" s="150">
        <v>34</v>
      </c>
      <c r="Q15" s="151">
        <f t="shared" si="8"/>
        <v>2.115743621655258</v>
      </c>
      <c r="R15" s="150">
        <v>9</v>
      </c>
      <c r="S15" s="151">
        <f t="shared" si="0"/>
        <v>5.142857142857142</v>
      </c>
      <c r="T15" s="150">
        <v>4</v>
      </c>
      <c r="U15" s="151">
        <f t="shared" si="9"/>
        <v>1.2944983818770228</v>
      </c>
      <c r="V15" s="150">
        <v>1</v>
      </c>
      <c r="W15" s="151">
        <f t="shared" si="10"/>
        <v>2.2222222222222223</v>
      </c>
      <c r="X15" s="150">
        <v>2</v>
      </c>
      <c r="Y15" s="151">
        <f t="shared" si="11"/>
        <v>10</v>
      </c>
      <c r="Z15" s="20">
        <f t="shared" si="12"/>
        <v>215</v>
      </c>
      <c r="AA15" s="151">
        <f t="shared" si="13"/>
        <v>3.1474161908944516</v>
      </c>
      <c r="AB15" s="11"/>
    </row>
    <row r="16" spans="1:28" ht="24.75" customHeight="1">
      <c r="A16" s="150" t="s">
        <v>40</v>
      </c>
      <c r="B16" s="150">
        <v>0</v>
      </c>
      <c r="C16" s="151">
        <f t="shared" si="1"/>
        <v>0</v>
      </c>
      <c r="D16" s="150">
        <v>7</v>
      </c>
      <c r="E16" s="151">
        <f t="shared" si="2"/>
        <v>24.137931034482758</v>
      </c>
      <c r="F16" s="150">
        <v>162</v>
      </c>
      <c r="G16" s="151">
        <f t="shared" si="3"/>
        <v>23.011363636363637</v>
      </c>
      <c r="H16" s="150">
        <v>115</v>
      </c>
      <c r="I16" s="151">
        <f t="shared" si="4"/>
        <v>33.14121037463977</v>
      </c>
      <c r="J16" s="150">
        <v>71</v>
      </c>
      <c r="K16" s="151">
        <f t="shared" si="5"/>
        <v>23.12703583061889</v>
      </c>
      <c r="L16" s="150">
        <v>42</v>
      </c>
      <c r="M16" s="151">
        <f t="shared" si="6"/>
        <v>7.553956834532374</v>
      </c>
      <c r="N16" s="26">
        <v>1248</v>
      </c>
      <c r="O16" s="151">
        <f t="shared" si="7"/>
        <v>46.03467355219476</v>
      </c>
      <c r="P16" s="150">
        <v>822</v>
      </c>
      <c r="Q16" s="151">
        <f t="shared" si="8"/>
        <v>51.15121344119478</v>
      </c>
      <c r="R16" s="150">
        <v>15</v>
      </c>
      <c r="S16" s="151">
        <f t="shared" si="0"/>
        <v>8.571428571428571</v>
      </c>
      <c r="T16" s="150">
        <v>144</v>
      </c>
      <c r="U16" s="151">
        <f t="shared" si="9"/>
        <v>46.601941747572816</v>
      </c>
      <c r="V16" s="150">
        <v>0</v>
      </c>
      <c r="W16" s="151">
        <f t="shared" si="10"/>
        <v>0</v>
      </c>
      <c r="X16" s="150">
        <v>0</v>
      </c>
      <c r="Y16" s="151">
        <f t="shared" si="11"/>
        <v>0</v>
      </c>
      <c r="Z16" s="20">
        <f t="shared" si="12"/>
        <v>2626</v>
      </c>
      <c r="AA16" s="151">
        <f t="shared" si="13"/>
        <v>38.442394964134095</v>
      </c>
      <c r="AB16" s="11"/>
    </row>
    <row r="17" spans="1:28" ht="24.75" customHeight="1">
      <c r="A17" s="150" t="s">
        <v>41</v>
      </c>
      <c r="B17" s="150">
        <v>0</v>
      </c>
      <c r="C17" s="151">
        <f t="shared" si="1"/>
        <v>0</v>
      </c>
      <c r="D17" s="150">
        <v>0</v>
      </c>
      <c r="E17" s="151">
        <f t="shared" si="2"/>
        <v>0</v>
      </c>
      <c r="F17" s="150">
        <v>10</v>
      </c>
      <c r="G17" s="151">
        <f t="shared" si="3"/>
        <v>1.4204545454545454</v>
      </c>
      <c r="H17" s="150">
        <v>3</v>
      </c>
      <c r="I17" s="151">
        <f t="shared" si="4"/>
        <v>0.8645533141210375</v>
      </c>
      <c r="J17" s="150">
        <v>4</v>
      </c>
      <c r="K17" s="151">
        <f t="shared" si="5"/>
        <v>1.3029315960912053</v>
      </c>
      <c r="L17" s="150">
        <v>28</v>
      </c>
      <c r="M17" s="151">
        <f t="shared" si="6"/>
        <v>5.0359712230215825</v>
      </c>
      <c r="N17" s="26">
        <v>63</v>
      </c>
      <c r="O17" s="151">
        <f t="shared" si="7"/>
        <v>2.3238657322021394</v>
      </c>
      <c r="P17" s="150">
        <v>44</v>
      </c>
      <c r="Q17" s="151">
        <f t="shared" si="8"/>
        <v>2.7380211574362168</v>
      </c>
      <c r="R17" s="150">
        <v>12</v>
      </c>
      <c r="S17" s="151">
        <f t="shared" si="0"/>
        <v>6.857142857142858</v>
      </c>
      <c r="T17" s="150">
        <v>1</v>
      </c>
      <c r="U17" s="151">
        <f t="shared" si="9"/>
        <v>0.3236245954692557</v>
      </c>
      <c r="V17" s="150">
        <v>1</v>
      </c>
      <c r="W17" s="151">
        <f t="shared" si="10"/>
        <v>2.2222222222222223</v>
      </c>
      <c r="X17" s="150">
        <v>0</v>
      </c>
      <c r="Y17" s="151">
        <f t="shared" si="11"/>
        <v>0</v>
      </c>
      <c r="Z17" s="20">
        <f t="shared" si="12"/>
        <v>166</v>
      </c>
      <c r="AA17" s="151">
        <f t="shared" si="13"/>
        <v>2.4300980822719955</v>
      </c>
      <c r="AB17" s="11"/>
    </row>
    <row r="18" spans="1:28" ht="24.75" customHeight="1">
      <c r="A18" s="152" t="s">
        <v>42</v>
      </c>
      <c r="B18" s="152">
        <v>10</v>
      </c>
      <c r="C18" s="153">
        <f t="shared" si="1"/>
        <v>47.61904761904761</v>
      </c>
      <c r="D18" s="152">
        <v>16</v>
      </c>
      <c r="E18" s="153">
        <f t="shared" si="2"/>
        <v>55.172413793103445</v>
      </c>
      <c r="F18" s="152">
        <v>59</v>
      </c>
      <c r="G18" s="153">
        <f t="shared" si="3"/>
        <v>8.380681818181818</v>
      </c>
      <c r="H18" s="152">
        <v>0</v>
      </c>
      <c r="I18" s="153">
        <f t="shared" si="4"/>
        <v>0</v>
      </c>
      <c r="J18" s="152">
        <v>0</v>
      </c>
      <c r="K18" s="153">
        <f t="shared" si="5"/>
        <v>0</v>
      </c>
      <c r="L18" s="152">
        <v>13</v>
      </c>
      <c r="M18" s="153">
        <f t="shared" si="6"/>
        <v>2.338129496402878</v>
      </c>
      <c r="N18" s="27">
        <v>288</v>
      </c>
      <c r="O18" s="153">
        <f t="shared" si="7"/>
        <v>10.623386204352638</v>
      </c>
      <c r="P18" s="152">
        <v>64</v>
      </c>
      <c r="Q18" s="153">
        <f t="shared" si="8"/>
        <v>3.9825762289981332</v>
      </c>
      <c r="R18" s="152">
        <v>53</v>
      </c>
      <c r="S18" s="153">
        <f t="shared" si="0"/>
        <v>30.28571428571429</v>
      </c>
      <c r="T18" s="152">
        <v>57</v>
      </c>
      <c r="U18" s="153">
        <f t="shared" si="9"/>
        <v>18.446601941747574</v>
      </c>
      <c r="V18" s="152">
        <v>10</v>
      </c>
      <c r="W18" s="153">
        <f t="shared" si="10"/>
        <v>22.22222222222222</v>
      </c>
      <c r="X18" s="152">
        <v>7</v>
      </c>
      <c r="Y18" s="153">
        <f t="shared" si="11"/>
        <v>35</v>
      </c>
      <c r="Z18" s="21">
        <f t="shared" si="12"/>
        <v>577</v>
      </c>
      <c r="AA18" s="153">
        <f t="shared" si="13"/>
        <v>8.446786707656273</v>
      </c>
      <c r="AB18" s="11"/>
    </row>
    <row r="19" spans="1:28" ht="24.75" customHeight="1">
      <c r="A19" s="173" t="s">
        <v>62</v>
      </c>
      <c r="B19" s="163">
        <f>SUM(B10:B18)</f>
        <v>21</v>
      </c>
      <c r="C19" s="164">
        <f t="shared" si="1"/>
        <v>100</v>
      </c>
      <c r="D19" s="163">
        <f>SUM(D10:D18)</f>
        <v>29</v>
      </c>
      <c r="E19" s="164">
        <f t="shared" si="2"/>
        <v>100</v>
      </c>
      <c r="F19" s="163">
        <f>SUM(F10:F18)</f>
        <v>704</v>
      </c>
      <c r="G19" s="164">
        <f t="shared" si="3"/>
        <v>100</v>
      </c>
      <c r="H19" s="163">
        <f>SUM(H10:H18)</f>
        <v>347</v>
      </c>
      <c r="I19" s="164">
        <f t="shared" si="4"/>
        <v>100</v>
      </c>
      <c r="J19" s="163">
        <f>SUM(J10:J18)</f>
        <v>307</v>
      </c>
      <c r="K19" s="164">
        <f t="shared" si="5"/>
        <v>100</v>
      </c>
      <c r="L19" s="163">
        <f>SUM(L10:L18)</f>
        <v>556</v>
      </c>
      <c r="M19" s="164">
        <f t="shared" si="6"/>
        <v>100</v>
      </c>
      <c r="N19" s="104">
        <f>SUM(N10:N18)</f>
        <v>2711</v>
      </c>
      <c r="O19" s="164">
        <f t="shared" si="7"/>
        <v>100</v>
      </c>
      <c r="P19" s="104">
        <f>SUM(P10:P18)</f>
        <v>1607</v>
      </c>
      <c r="Q19" s="164">
        <f t="shared" si="8"/>
        <v>100</v>
      </c>
      <c r="R19" s="104">
        <f>SUM(R10:R18)</f>
        <v>175</v>
      </c>
      <c r="S19" s="164">
        <f t="shared" si="0"/>
        <v>100</v>
      </c>
      <c r="T19" s="163">
        <f>SUM(T10:T18)</f>
        <v>309</v>
      </c>
      <c r="U19" s="164">
        <f t="shared" si="9"/>
        <v>100</v>
      </c>
      <c r="V19" s="163">
        <f>SUM(V10:V18)</f>
        <v>45</v>
      </c>
      <c r="W19" s="164">
        <f t="shared" si="10"/>
        <v>100</v>
      </c>
      <c r="X19" s="163">
        <f>SUM(X10:X18)</f>
        <v>20</v>
      </c>
      <c r="Y19" s="164">
        <f t="shared" si="11"/>
        <v>100</v>
      </c>
      <c r="Z19" s="104">
        <f>SUM(Z10:Z18)</f>
        <v>6831</v>
      </c>
      <c r="AA19" s="165">
        <f>((Z19/Z$19*100))</f>
        <v>100</v>
      </c>
      <c r="AB19" s="11"/>
    </row>
    <row r="20" spans="2:28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  <c r="AB20" s="11"/>
    </row>
    <row r="21" spans="2:28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">
      <c r="A5" s="213" t="s">
        <v>46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2</v>
      </c>
      <c r="G10" s="148">
        <f>((F10/F$19*100))</f>
        <v>0.2403846153846154</v>
      </c>
      <c r="H10" s="147">
        <v>4</v>
      </c>
      <c r="I10" s="148">
        <f>((H10/H$19*100))</f>
        <v>0.7722007722007722</v>
      </c>
      <c r="J10" s="147">
        <v>10</v>
      </c>
      <c r="K10" s="148">
        <f>((J10/J$19*100))</f>
        <v>5.376344086021505</v>
      </c>
      <c r="L10" s="147">
        <v>27</v>
      </c>
      <c r="M10" s="148">
        <f>((L10/L$19*100))</f>
        <v>7.219251336898395</v>
      </c>
      <c r="N10" s="25">
        <v>46</v>
      </c>
      <c r="O10" s="148">
        <f>((N10/N$19*100))</f>
        <v>2.4638457418318156</v>
      </c>
      <c r="P10" s="147">
        <v>57</v>
      </c>
      <c r="Q10" s="148">
        <f>((P10/P$19*100))</f>
        <v>7.0197044334975365</v>
      </c>
      <c r="R10" s="147">
        <v>33</v>
      </c>
      <c r="S10" s="148">
        <f aca="true" t="shared" si="0" ref="S10:S19">((R10/R$19*100))</f>
        <v>21.428571428571427</v>
      </c>
      <c r="T10" s="147">
        <v>170</v>
      </c>
      <c r="U10" s="148">
        <f>((T10/T$19*100))</f>
        <v>37.610619469026545</v>
      </c>
      <c r="V10" s="147">
        <v>0</v>
      </c>
      <c r="W10" s="148">
        <f>((V10/V$19*100))</f>
        <v>0</v>
      </c>
      <c r="X10" s="147">
        <v>0</v>
      </c>
      <c r="Y10" s="148">
        <f>((X10/X$19*100))</f>
        <v>0</v>
      </c>
      <c r="Z10" s="19">
        <f>SUM(B10+D10+F10+H10+J10+L10+N10+P10+T10+V10+X10+R10)</f>
        <v>349</v>
      </c>
      <c r="AA10" s="148">
        <f>((Z10/Z$19*100))</f>
        <v>6.545386346586647</v>
      </c>
    </row>
    <row r="11" spans="1:27" ht="24.75" customHeight="1">
      <c r="A11" s="150" t="s">
        <v>35</v>
      </c>
      <c r="B11" s="150">
        <v>2</v>
      </c>
      <c r="C11" s="151">
        <f aca="true" t="shared" si="1" ref="C11:C19">((B11/B$19*100))</f>
        <v>12.5</v>
      </c>
      <c r="D11" s="150">
        <v>8</v>
      </c>
      <c r="E11" s="151">
        <f aca="true" t="shared" si="2" ref="E11:E19">((D11/D$19*100))</f>
        <v>15.384615384615385</v>
      </c>
      <c r="F11" s="150">
        <v>3</v>
      </c>
      <c r="G11" s="151">
        <f aca="true" t="shared" si="3" ref="G11:G19">((F11/F$19*100))</f>
        <v>0.3605769230769231</v>
      </c>
      <c r="H11" s="150">
        <v>19</v>
      </c>
      <c r="I11" s="151">
        <f aca="true" t="shared" si="4" ref="I11:I19">((H11/H$19*100))</f>
        <v>3.667953667953668</v>
      </c>
      <c r="J11" s="150">
        <v>22</v>
      </c>
      <c r="K11" s="151">
        <f aca="true" t="shared" si="5" ref="K11:K19">((J11/J$19*100))</f>
        <v>11.827956989247312</v>
      </c>
      <c r="L11" s="150">
        <v>62</v>
      </c>
      <c r="M11" s="151">
        <f aca="true" t="shared" si="6" ref="M11:M19">((L11/L$19*100))</f>
        <v>16.577540106951872</v>
      </c>
      <c r="N11" s="26">
        <v>41</v>
      </c>
      <c r="O11" s="151">
        <f aca="true" t="shared" si="7" ref="O11:O19">((N11/N$19*100))</f>
        <v>2.196036422067488</v>
      </c>
      <c r="P11" s="150">
        <v>86</v>
      </c>
      <c r="Q11" s="151">
        <f aca="true" t="shared" si="8" ref="Q11:Q19">((P11/P$19*100))</f>
        <v>10.591133004926109</v>
      </c>
      <c r="R11" s="150">
        <v>1</v>
      </c>
      <c r="S11" s="151">
        <f t="shared" si="0"/>
        <v>0.6493506493506493</v>
      </c>
      <c r="T11" s="150">
        <v>29</v>
      </c>
      <c r="U11" s="151">
        <f aca="true" t="shared" si="9" ref="U11:U19">((T11/T$19*100))</f>
        <v>6.415929203539823</v>
      </c>
      <c r="V11" s="150">
        <v>6</v>
      </c>
      <c r="W11" s="151">
        <f aca="true" t="shared" si="10" ref="W11:W19">((V11/V$19*100))</f>
        <v>12</v>
      </c>
      <c r="X11" s="150">
        <v>1</v>
      </c>
      <c r="Y11" s="151">
        <f aca="true" t="shared" si="11" ref="Y11:Y19">((X11/X$19*100))</f>
        <v>5.263157894736842</v>
      </c>
      <c r="Z11" s="20">
        <f aca="true" t="shared" si="12" ref="Z11:Z18">SUM(B11+D11+F11+H11+J11+L11+N11+P11+T11+V11+X11+R11)</f>
        <v>280</v>
      </c>
      <c r="AA11" s="151">
        <f aca="true" t="shared" si="13" ref="AA11:AA18">((Z11/Z$19*100))</f>
        <v>5.251312828207052</v>
      </c>
    </row>
    <row r="12" spans="1:27" ht="24.75" customHeight="1">
      <c r="A12" s="150" t="s">
        <v>36</v>
      </c>
      <c r="B12" s="150">
        <v>1</v>
      </c>
      <c r="C12" s="151">
        <f t="shared" si="1"/>
        <v>6.25</v>
      </c>
      <c r="D12" s="150">
        <v>4</v>
      </c>
      <c r="E12" s="151">
        <f t="shared" si="2"/>
        <v>7.6923076923076925</v>
      </c>
      <c r="F12" s="150">
        <v>2</v>
      </c>
      <c r="G12" s="151">
        <f t="shared" si="3"/>
        <v>0.2403846153846154</v>
      </c>
      <c r="H12" s="150">
        <v>9</v>
      </c>
      <c r="I12" s="151">
        <f t="shared" si="4"/>
        <v>1.7374517374517375</v>
      </c>
      <c r="J12" s="150">
        <v>14</v>
      </c>
      <c r="K12" s="151">
        <f t="shared" si="5"/>
        <v>7.526881720430108</v>
      </c>
      <c r="L12" s="150">
        <v>46</v>
      </c>
      <c r="M12" s="151">
        <f t="shared" si="6"/>
        <v>12.299465240641712</v>
      </c>
      <c r="N12" s="26">
        <v>19</v>
      </c>
      <c r="O12" s="151">
        <f t="shared" si="7"/>
        <v>1.0176754151044456</v>
      </c>
      <c r="P12" s="150">
        <v>17</v>
      </c>
      <c r="Q12" s="151">
        <f t="shared" si="8"/>
        <v>2.0935960591133003</v>
      </c>
      <c r="R12" s="150">
        <v>0</v>
      </c>
      <c r="S12" s="151">
        <f t="shared" si="0"/>
        <v>0</v>
      </c>
      <c r="T12" s="150">
        <v>1</v>
      </c>
      <c r="U12" s="151">
        <f t="shared" si="9"/>
        <v>0.22123893805309736</v>
      </c>
      <c r="V12" s="150">
        <v>2</v>
      </c>
      <c r="W12" s="151">
        <f t="shared" si="10"/>
        <v>4</v>
      </c>
      <c r="X12" s="150">
        <v>5</v>
      </c>
      <c r="Y12" s="151">
        <f t="shared" si="11"/>
        <v>26.31578947368421</v>
      </c>
      <c r="Z12" s="20">
        <f t="shared" si="12"/>
        <v>120</v>
      </c>
      <c r="AA12" s="151">
        <f t="shared" si="13"/>
        <v>2.250562640660165</v>
      </c>
    </row>
    <row r="13" spans="1:27" ht="24.75" customHeight="1">
      <c r="A13" s="150" t="s">
        <v>37</v>
      </c>
      <c r="B13" s="150">
        <v>0</v>
      </c>
      <c r="C13" s="151">
        <f t="shared" si="1"/>
        <v>0</v>
      </c>
      <c r="D13" s="150">
        <v>7</v>
      </c>
      <c r="E13" s="151">
        <f t="shared" si="2"/>
        <v>13.461538461538462</v>
      </c>
      <c r="F13" s="150">
        <v>298</v>
      </c>
      <c r="G13" s="151">
        <f t="shared" si="3"/>
        <v>35.81730769230769</v>
      </c>
      <c r="H13" s="150">
        <v>22</v>
      </c>
      <c r="I13" s="151">
        <f t="shared" si="4"/>
        <v>4.247104247104247</v>
      </c>
      <c r="J13" s="150">
        <v>8</v>
      </c>
      <c r="K13" s="151">
        <f t="shared" si="5"/>
        <v>4.301075268817205</v>
      </c>
      <c r="L13" s="150">
        <v>9</v>
      </c>
      <c r="M13" s="151">
        <f t="shared" si="6"/>
        <v>2.406417112299465</v>
      </c>
      <c r="N13" s="26">
        <v>8</v>
      </c>
      <c r="O13" s="151">
        <f t="shared" si="7"/>
        <v>0.42849491162292447</v>
      </c>
      <c r="P13" s="150">
        <v>17</v>
      </c>
      <c r="Q13" s="151">
        <f t="shared" si="8"/>
        <v>2.0935960591133003</v>
      </c>
      <c r="R13" s="150">
        <v>0</v>
      </c>
      <c r="S13" s="151">
        <f t="shared" si="0"/>
        <v>0</v>
      </c>
      <c r="T13" s="150">
        <v>6</v>
      </c>
      <c r="U13" s="151">
        <f t="shared" si="9"/>
        <v>1.3274336283185841</v>
      </c>
      <c r="V13" s="150">
        <v>0</v>
      </c>
      <c r="W13" s="151">
        <f t="shared" si="10"/>
        <v>0</v>
      </c>
      <c r="X13" s="150">
        <v>1</v>
      </c>
      <c r="Y13" s="151">
        <f t="shared" si="11"/>
        <v>5.263157894736842</v>
      </c>
      <c r="Z13" s="20">
        <f t="shared" si="12"/>
        <v>376</v>
      </c>
      <c r="AA13" s="151">
        <f t="shared" si="13"/>
        <v>7.051762940735183</v>
      </c>
    </row>
    <row r="14" spans="1:27" ht="24.75" customHeight="1">
      <c r="A14" s="150" t="s">
        <v>38</v>
      </c>
      <c r="B14" s="150">
        <v>13</v>
      </c>
      <c r="C14" s="151">
        <f t="shared" si="1"/>
        <v>81.25</v>
      </c>
      <c r="D14" s="150">
        <v>21</v>
      </c>
      <c r="E14" s="151">
        <f t="shared" si="2"/>
        <v>40.38461538461539</v>
      </c>
      <c r="F14" s="150">
        <v>405</v>
      </c>
      <c r="G14" s="151">
        <f t="shared" si="3"/>
        <v>48.67788461538461</v>
      </c>
      <c r="H14" s="150">
        <v>175</v>
      </c>
      <c r="I14" s="151">
        <f t="shared" si="4"/>
        <v>33.78378378378378</v>
      </c>
      <c r="J14" s="150">
        <v>87</v>
      </c>
      <c r="K14" s="151">
        <f t="shared" si="5"/>
        <v>46.774193548387096</v>
      </c>
      <c r="L14" s="150">
        <v>149</v>
      </c>
      <c r="M14" s="151">
        <f t="shared" si="6"/>
        <v>39.839572192513366</v>
      </c>
      <c r="N14" s="26">
        <v>360</v>
      </c>
      <c r="O14" s="151">
        <f t="shared" si="7"/>
        <v>19.2822710230316</v>
      </c>
      <c r="P14" s="150">
        <v>229</v>
      </c>
      <c r="Q14" s="151">
        <f t="shared" si="8"/>
        <v>28.201970443349754</v>
      </c>
      <c r="R14" s="150">
        <v>34</v>
      </c>
      <c r="S14" s="151">
        <f t="shared" si="0"/>
        <v>22.07792207792208</v>
      </c>
      <c r="T14" s="150">
        <v>34</v>
      </c>
      <c r="U14" s="151">
        <f t="shared" si="9"/>
        <v>7.52212389380531</v>
      </c>
      <c r="V14" s="150">
        <v>1</v>
      </c>
      <c r="W14" s="151">
        <f t="shared" si="10"/>
        <v>2</v>
      </c>
      <c r="X14" s="150">
        <v>5</v>
      </c>
      <c r="Y14" s="151">
        <f t="shared" si="11"/>
        <v>26.31578947368421</v>
      </c>
      <c r="Z14" s="20">
        <f t="shared" si="12"/>
        <v>1513</v>
      </c>
      <c r="AA14" s="151">
        <f t="shared" si="13"/>
        <v>28.37584396099025</v>
      </c>
    </row>
    <row r="15" spans="1:27" ht="24.75" customHeight="1">
      <c r="A15" s="150" t="s">
        <v>39</v>
      </c>
      <c r="B15" s="150">
        <v>0</v>
      </c>
      <c r="C15" s="151">
        <f t="shared" si="1"/>
        <v>0</v>
      </c>
      <c r="D15" s="150">
        <v>4</v>
      </c>
      <c r="E15" s="151">
        <f t="shared" si="2"/>
        <v>7.6923076923076925</v>
      </c>
      <c r="F15" s="150">
        <v>41</v>
      </c>
      <c r="G15" s="151">
        <f t="shared" si="3"/>
        <v>4.927884615384615</v>
      </c>
      <c r="H15" s="150">
        <v>17</v>
      </c>
      <c r="I15" s="151">
        <f t="shared" si="4"/>
        <v>3.2818532818532815</v>
      </c>
      <c r="J15" s="150">
        <v>13</v>
      </c>
      <c r="K15" s="151">
        <f t="shared" si="5"/>
        <v>6.989247311827956</v>
      </c>
      <c r="L15" s="150">
        <v>15</v>
      </c>
      <c r="M15" s="151">
        <f t="shared" si="6"/>
        <v>4.010695187165775</v>
      </c>
      <c r="N15" s="26">
        <v>11</v>
      </c>
      <c r="O15" s="151">
        <f t="shared" si="7"/>
        <v>0.5891805034815212</v>
      </c>
      <c r="P15" s="150">
        <v>14</v>
      </c>
      <c r="Q15" s="151">
        <f t="shared" si="8"/>
        <v>1.7241379310344827</v>
      </c>
      <c r="R15" s="150">
        <v>3</v>
      </c>
      <c r="S15" s="151">
        <f t="shared" si="0"/>
        <v>1.948051948051948</v>
      </c>
      <c r="T15" s="150">
        <v>2</v>
      </c>
      <c r="U15" s="151">
        <f t="shared" si="9"/>
        <v>0.4424778761061947</v>
      </c>
      <c r="V15" s="150">
        <v>1</v>
      </c>
      <c r="W15" s="151">
        <f t="shared" si="10"/>
        <v>2</v>
      </c>
      <c r="X15" s="150">
        <v>0</v>
      </c>
      <c r="Y15" s="151">
        <f t="shared" si="11"/>
        <v>0</v>
      </c>
      <c r="Z15" s="20">
        <f t="shared" si="12"/>
        <v>121</v>
      </c>
      <c r="AA15" s="151">
        <f t="shared" si="13"/>
        <v>2.269317329332333</v>
      </c>
    </row>
    <row r="16" spans="1:27" ht="24.75" customHeight="1">
      <c r="A16" s="150" t="s">
        <v>40</v>
      </c>
      <c r="B16" s="150">
        <v>0</v>
      </c>
      <c r="C16" s="151">
        <f t="shared" si="1"/>
        <v>0</v>
      </c>
      <c r="D16" s="150">
        <v>3</v>
      </c>
      <c r="E16" s="151">
        <f t="shared" si="2"/>
        <v>5.769230769230769</v>
      </c>
      <c r="F16" s="150">
        <v>61</v>
      </c>
      <c r="G16" s="151">
        <f t="shared" si="3"/>
        <v>7.331730769230769</v>
      </c>
      <c r="H16" s="150">
        <v>267</v>
      </c>
      <c r="I16" s="151">
        <f t="shared" si="4"/>
        <v>51.54440154440154</v>
      </c>
      <c r="J16" s="150">
        <v>32</v>
      </c>
      <c r="K16" s="151">
        <f t="shared" si="5"/>
        <v>17.20430107526882</v>
      </c>
      <c r="L16" s="150">
        <v>43</v>
      </c>
      <c r="M16" s="151">
        <f t="shared" si="6"/>
        <v>11.497326203208557</v>
      </c>
      <c r="N16" s="26">
        <v>1325</v>
      </c>
      <c r="O16" s="151">
        <f t="shared" si="7"/>
        <v>70.96946973754686</v>
      </c>
      <c r="P16" s="150">
        <v>322</v>
      </c>
      <c r="Q16" s="151">
        <f t="shared" si="8"/>
        <v>39.6551724137931</v>
      </c>
      <c r="R16" s="150">
        <v>29</v>
      </c>
      <c r="S16" s="151">
        <f t="shared" si="0"/>
        <v>18.83116883116883</v>
      </c>
      <c r="T16" s="150">
        <v>117</v>
      </c>
      <c r="U16" s="151">
        <f t="shared" si="9"/>
        <v>25.88495575221239</v>
      </c>
      <c r="V16" s="150">
        <v>1</v>
      </c>
      <c r="W16" s="151">
        <f t="shared" si="10"/>
        <v>2</v>
      </c>
      <c r="X16" s="150">
        <v>1</v>
      </c>
      <c r="Y16" s="151">
        <f t="shared" si="11"/>
        <v>5.263157894736842</v>
      </c>
      <c r="Z16" s="20">
        <f t="shared" si="12"/>
        <v>2201</v>
      </c>
      <c r="AA16" s="151">
        <f t="shared" si="13"/>
        <v>41.27906976744186</v>
      </c>
    </row>
    <row r="17" spans="1:27" ht="24.75" customHeight="1">
      <c r="A17" s="150" t="s">
        <v>41</v>
      </c>
      <c r="B17" s="150">
        <v>0</v>
      </c>
      <c r="C17" s="151">
        <f t="shared" si="1"/>
        <v>0</v>
      </c>
      <c r="D17" s="150">
        <v>2</v>
      </c>
      <c r="E17" s="151">
        <f t="shared" si="2"/>
        <v>3.8461538461538463</v>
      </c>
      <c r="F17" s="150">
        <v>9</v>
      </c>
      <c r="G17" s="151">
        <f t="shared" si="3"/>
        <v>1.0817307692307692</v>
      </c>
      <c r="H17" s="150">
        <v>3</v>
      </c>
      <c r="I17" s="151">
        <f t="shared" si="4"/>
        <v>0.5791505791505791</v>
      </c>
      <c r="J17" s="150">
        <v>0</v>
      </c>
      <c r="K17" s="151">
        <f t="shared" si="5"/>
        <v>0</v>
      </c>
      <c r="L17" s="150">
        <v>17</v>
      </c>
      <c r="M17" s="151">
        <f t="shared" si="6"/>
        <v>4.545454545454546</v>
      </c>
      <c r="N17" s="26">
        <v>26</v>
      </c>
      <c r="O17" s="151">
        <f t="shared" si="7"/>
        <v>1.3926084627745046</v>
      </c>
      <c r="P17" s="150">
        <v>36</v>
      </c>
      <c r="Q17" s="151">
        <f t="shared" si="8"/>
        <v>4.433497536945813</v>
      </c>
      <c r="R17" s="150">
        <v>2</v>
      </c>
      <c r="S17" s="151">
        <f t="shared" si="0"/>
        <v>1.2987012987012987</v>
      </c>
      <c r="T17" s="150">
        <v>0</v>
      </c>
      <c r="U17" s="151">
        <f t="shared" si="9"/>
        <v>0</v>
      </c>
      <c r="V17" s="150">
        <v>1</v>
      </c>
      <c r="W17" s="151">
        <f t="shared" si="10"/>
        <v>2</v>
      </c>
      <c r="X17" s="150">
        <v>1</v>
      </c>
      <c r="Y17" s="151">
        <f t="shared" si="11"/>
        <v>5.263157894736842</v>
      </c>
      <c r="Z17" s="20">
        <f t="shared" si="12"/>
        <v>97</v>
      </c>
      <c r="AA17" s="151">
        <f t="shared" si="13"/>
        <v>1.8192048012003001</v>
      </c>
    </row>
    <row r="18" spans="1:27" ht="24.75" customHeight="1">
      <c r="A18" s="152" t="s">
        <v>42</v>
      </c>
      <c r="B18" s="152">
        <v>0</v>
      </c>
      <c r="C18" s="153">
        <f t="shared" si="1"/>
        <v>0</v>
      </c>
      <c r="D18" s="152">
        <v>3</v>
      </c>
      <c r="E18" s="153">
        <f t="shared" si="2"/>
        <v>5.769230769230769</v>
      </c>
      <c r="F18" s="152">
        <v>11</v>
      </c>
      <c r="G18" s="153">
        <f t="shared" si="3"/>
        <v>1.3221153846153846</v>
      </c>
      <c r="H18" s="152">
        <v>2</v>
      </c>
      <c r="I18" s="153">
        <f t="shared" si="4"/>
        <v>0.3861003861003861</v>
      </c>
      <c r="J18" s="152">
        <v>0</v>
      </c>
      <c r="K18" s="153">
        <f t="shared" si="5"/>
        <v>0</v>
      </c>
      <c r="L18" s="152">
        <v>6</v>
      </c>
      <c r="M18" s="153">
        <f t="shared" si="6"/>
        <v>1.6042780748663104</v>
      </c>
      <c r="N18" s="27">
        <v>31</v>
      </c>
      <c r="O18" s="153">
        <f t="shared" si="7"/>
        <v>1.6604177825388324</v>
      </c>
      <c r="P18" s="152">
        <v>34</v>
      </c>
      <c r="Q18" s="153">
        <f t="shared" si="8"/>
        <v>4.1871921182266005</v>
      </c>
      <c r="R18" s="152">
        <v>52</v>
      </c>
      <c r="S18" s="153">
        <f t="shared" si="0"/>
        <v>33.76623376623377</v>
      </c>
      <c r="T18" s="152">
        <v>93</v>
      </c>
      <c r="U18" s="153">
        <f t="shared" si="9"/>
        <v>20.575221238938052</v>
      </c>
      <c r="V18" s="152">
        <v>38</v>
      </c>
      <c r="W18" s="153">
        <f t="shared" si="10"/>
        <v>76</v>
      </c>
      <c r="X18" s="152">
        <v>5</v>
      </c>
      <c r="Y18" s="153">
        <f t="shared" si="11"/>
        <v>26.31578947368421</v>
      </c>
      <c r="Z18" s="21">
        <f t="shared" si="12"/>
        <v>275</v>
      </c>
      <c r="AA18" s="153">
        <f t="shared" si="13"/>
        <v>5.157539384846212</v>
      </c>
    </row>
    <row r="19" spans="1:27" ht="24.75" customHeight="1">
      <c r="A19" s="173" t="s">
        <v>62</v>
      </c>
      <c r="B19" s="163">
        <f>SUM(B10:B18)</f>
        <v>16</v>
      </c>
      <c r="C19" s="164">
        <f t="shared" si="1"/>
        <v>100</v>
      </c>
      <c r="D19" s="163">
        <f>SUM(D10:D18)</f>
        <v>52</v>
      </c>
      <c r="E19" s="164">
        <f t="shared" si="2"/>
        <v>100</v>
      </c>
      <c r="F19" s="163">
        <f>SUM(F10:F18)</f>
        <v>832</v>
      </c>
      <c r="G19" s="164">
        <f t="shared" si="3"/>
        <v>100</v>
      </c>
      <c r="H19" s="163">
        <f>SUM(H10:H18)</f>
        <v>518</v>
      </c>
      <c r="I19" s="164">
        <f t="shared" si="4"/>
        <v>100</v>
      </c>
      <c r="J19" s="163">
        <f>SUM(J10:J18)</f>
        <v>186</v>
      </c>
      <c r="K19" s="164">
        <f t="shared" si="5"/>
        <v>100</v>
      </c>
      <c r="L19" s="163">
        <f>SUM(L10:L18)</f>
        <v>374</v>
      </c>
      <c r="M19" s="164">
        <f t="shared" si="6"/>
        <v>100</v>
      </c>
      <c r="N19" s="104">
        <f>SUM(N10:N18)</f>
        <v>1867</v>
      </c>
      <c r="O19" s="164">
        <f t="shared" si="7"/>
        <v>100</v>
      </c>
      <c r="P19" s="163">
        <f>SUM(P10:P18)</f>
        <v>812</v>
      </c>
      <c r="Q19" s="164">
        <f t="shared" si="8"/>
        <v>100</v>
      </c>
      <c r="R19" s="104">
        <f>SUM(R10:R18)</f>
        <v>154</v>
      </c>
      <c r="S19" s="164">
        <f t="shared" si="0"/>
        <v>100</v>
      </c>
      <c r="T19" s="163">
        <f>SUM(T10:T18)</f>
        <v>452</v>
      </c>
      <c r="U19" s="164">
        <f t="shared" si="9"/>
        <v>100</v>
      </c>
      <c r="V19" s="163">
        <f>SUM(V10:V18)</f>
        <v>50</v>
      </c>
      <c r="W19" s="164">
        <f t="shared" si="10"/>
        <v>100</v>
      </c>
      <c r="X19" s="163">
        <f>SUM(X10:X18)</f>
        <v>19</v>
      </c>
      <c r="Y19" s="164">
        <f t="shared" si="11"/>
        <v>100</v>
      </c>
      <c r="Z19" s="104">
        <f>SUM(Z10:Z18)</f>
        <v>5332</v>
      </c>
      <c r="AA19" s="165">
        <f>((Z19/Z$19*100))</f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"/>
  <pageSetup horizontalDpi="300" verticalDpi="300" orientation="landscape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bestFit="1" customWidth="1"/>
    <col min="12" max="12" width="5.8515625" style="0" customWidth="1"/>
    <col min="13" max="13" width="6.421875" style="0" bestFit="1" customWidth="1"/>
    <col min="14" max="14" width="6.8515625" style="0" customWidth="1"/>
    <col min="15" max="15" width="6.421875" style="0" bestFit="1" customWidth="1"/>
    <col min="16" max="16" width="5.8515625" style="0" customWidth="1"/>
    <col min="17" max="17" width="6.421875" style="0" bestFit="1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customWidth="1"/>
    <col min="25" max="25" width="6.421875" style="0" bestFit="1" customWidth="1"/>
    <col min="26" max="26" width="6.8515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24.75" customHeight="1">
      <c r="A5" s="213" t="s">
        <v>47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4</v>
      </c>
      <c r="E10" s="167">
        <f aca="true" t="shared" si="0" ref="E10:E19">((D10/D$19*100))</f>
        <v>3.225806451612903</v>
      </c>
      <c r="F10" s="113">
        <v>3</v>
      </c>
      <c r="G10" s="167">
        <f aca="true" t="shared" si="1" ref="G10:G19">((F10/F$19*100))</f>
        <v>0.47694753577106513</v>
      </c>
      <c r="H10" s="113">
        <v>2</v>
      </c>
      <c r="I10" s="167">
        <f aca="true" t="shared" si="2" ref="I10:I19">((H10/H$19*100))</f>
        <v>0.5249343832020997</v>
      </c>
      <c r="J10" s="113">
        <v>14</v>
      </c>
      <c r="K10" s="167">
        <f aca="true" t="shared" si="3" ref="K10:K19">((J10/J$19*100))</f>
        <v>4.761904761904762</v>
      </c>
      <c r="L10" s="113">
        <v>65</v>
      </c>
      <c r="M10" s="167">
        <f aca="true" t="shared" si="4" ref="M10:M19">((L10/L$19*100))</f>
        <v>12.645914396887159</v>
      </c>
      <c r="N10" s="19">
        <v>44</v>
      </c>
      <c r="O10" s="167">
        <f aca="true" t="shared" si="5" ref="O10:O19">((N10/N$19*100))</f>
        <v>1.8659881255301103</v>
      </c>
      <c r="P10" s="113">
        <v>81</v>
      </c>
      <c r="Q10" s="167">
        <f aca="true" t="shared" si="6" ref="Q10:Q19">((P10/P$19*100))</f>
        <v>9.65435041716329</v>
      </c>
      <c r="R10" s="147">
        <v>30</v>
      </c>
      <c r="S10" s="148">
        <f aca="true" t="shared" si="7" ref="S10:S19">((R10/R$19*100))</f>
        <v>49.18032786885246</v>
      </c>
      <c r="T10" s="113">
        <v>113</v>
      </c>
      <c r="U10" s="167">
        <f aca="true" t="shared" si="8" ref="U10:U19">((T10/T$19*100))</f>
        <v>51.36363636363637</v>
      </c>
      <c r="V10" s="113">
        <v>0</v>
      </c>
      <c r="W10" s="167">
        <f aca="true" t="shared" si="9" ref="W10:W19">((V10/V$19*100))</f>
        <v>0</v>
      </c>
      <c r="X10" s="113">
        <v>1</v>
      </c>
      <c r="Y10" s="167">
        <f aca="true" t="shared" si="10" ref="Y10:Y19">((X10/X$19*100))</f>
        <v>4</v>
      </c>
      <c r="Z10" s="19">
        <f>SUM(B10+D10+F10+H10+J10+L10+N10+P10+T10+V10+X10+R10)</f>
        <v>357</v>
      </c>
      <c r="AA10" s="167">
        <f>((Z10/Z$19*100))</f>
        <v>6.499180775532495</v>
      </c>
    </row>
    <row r="11" spans="1:27" ht="24.75" customHeight="1">
      <c r="A11" s="168" t="s">
        <v>35</v>
      </c>
      <c r="B11" s="41">
        <v>6</v>
      </c>
      <c r="C11" s="169">
        <f aca="true" t="shared" si="11" ref="C11:C17">((B11/B$19*100))</f>
        <v>21.428571428571427</v>
      </c>
      <c r="D11" s="41">
        <v>27</v>
      </c>
      <c r="E11" s="169">
        <f t="shared" si="0"/>
        <v>21.774193548387096</v>
      </c>
      <c r="F11" s="41">
        <v>14</v>
      </c>
      <c r="G11" s="169">
        <f t="shared" si="1"/>
        <v>2.2257551669316373</v>
      </c>
      <c r="H11" s="41">
        <v>21</v>
      </c>
      <c r="I11" s="169">
        <f t="shared" si="2"/>
        <v>5.511811023622047</v>
      </c>
      <c r="J11" s="41">
        <v>37</v>
      </c>
      <c r="K11" s="169">
        <f t="shared" si="3"/>
        <v>12.585034013605442</v>
      </c>
      <c r="L11" s="41">
        <v>74</v>
      </c>
      <c r="M11" s="169">
        <f t="shared" si="4"/>
        <v>14.396887159533073</v>
      </c>
      <c r="N11" s="20">
        <v>56</v>
      </c>
      <c r="O11" s="169">
        <f t="shared" si="5"/>
        <v>2.374893977947413</v>
      </c>
      <c r="P11" s="41">
        <v>75</v>
      </c>
      <c r="Q11" s="169">
        <f t="shared" si="6"/>
        <v>8.939213349225268</v>
      </c>
      <c r="R11" s="150">
        <v>0</v>
      </c>
      <c r="S11" s="151">
        <f t="shared" si="7"/>
        <v>0</v>
      </c>
      <c r="T11" s="41">
        <v>1</v>
      </c>
      <c r="U11" s="169">
        <f t="shared" si="8"/>
        <v>0.45454545454545453</v>
      </c>
      <c r="V11" s="41">
        <v>16</v>
      </c>
      <c r="W11" s="169">
        <f t="shared" si="9"/>
        <v>80</v>
      </c>
      <c r="X11" s="41">
        <v>1</v>
      </c>
      <c r="Y11" s="169">
        <f t="shared" si="10"/>
        <v>4</v>
      </c>
      <c r="Z11" s="20">
        <f aca="true" t="shared" si="12" ref="Z11:Z18">SUM(B11+D11+F11+H11+J11+L11+N11+P11+T11+V11+X11+R11)</f>
        <v>328</v>
      </c>
      <c r="AA11" s="169">
        <f aca="true" t="shared" si="13" ref="AA11:AA18">((Z11/Z$19*100))</f>
        <v>5.971236118696523</v>
      </c>
    </row>
    <row r="12" spans="1:27" ht="24.75" customHeight="1">
      <c r="A12" s="168" t="s">
        <v>36</v>
      </c>
      <c r="B12" s="41">
        <v>1</v>
      </c>
      <c r="C12" s="169">
        <f t="shared" si="11"/>
        <v>3.571428571428571</v>
      </c>
      <c r="D12" s="41">
        <v>19</v>
      </c>
      <c r="E12" s="169">
        <f t="shared" si="0"/>
        <v>15.32258064516129</v>
      </c>
      <c r="F12" s="41">
        <v>5</v>
      </c>
      <c r="G12" s="169">
        <f t="shared" si="1"/>
        <v>0.7949125596184419</v>
      </c>
      <c r="H12" s="41">
        <v>6</v>
      </c>
      <c r="I12" s="169">
        <f t="shared" si="2"/>
        <v>1.574803149606299</v>
      </c>
      <c r="J12" s="41">
        <v>21</v>
      </c>
      <c r="K12" s="169">
        <f t="shared" si="3"/>
        <v>7.142857142857142</v>
      </c>
      <c r="L12" s="41">
        <v>36</v>
      </c>
      <c r="M12" s="169">
        <f t="shared" si="4"/>
        <v>7.003891050583658</v>
      </c>
      <c r="N12" s="20">
        <v>14</v>
      </c>
      <c r="O12" s="169">
        <f t="shared" si="5"/>
        <v>0.5937234944868532</v>
      </c>
      <c r="P12" s="41">
        <v>22</v>
      </c>
      <c r="Q12" s="169">
        <f t="shared" si="6"/>
        <v>2.622169249106079</v>
      </c>
      <c r="R12" s="150">
        <v>1</v>
      </c>
      <c r="S12" s="151">
        <f t="shared" si="7"/>
        <v>1.639344262295082</v>
      </c>
      <c r="T12" s="41">
        <v>1</v>
      </c>
      <c r="U12" s="169">
        <f t="shared" si="8"/>
        <v>0.45454545454545453</v>
      </c>
      <c r="V12" s="41">
        <v>0</v>
      </c>
      <c r="W12" s="169">
        <f t="shared" si="9"/>
        <v>0</v>
      </c>
      <c r="X12" s="41">
        <v>13</v>
      </c>
      <c r="Y12" s="169">
        <f t="shared" si="10"/>
        <v>52</v>
      </c>
      <c r="Z12" s="20">
        <f t="shared" si="12"/>
        <v>139</v>
      </c>
      <c r="AA12" s="169">
        <f t="shared" si="13"/>
        <v>2.530493355179319</v>
      </c>
    </row>
    <row r="13" spans="1:27" ht="24.75" customHeight="1">
      <c r="A13" s="168" t="s">
        <v>37</v>
      </c>
      <c r="B13" s="41">
        <v>0</v>
      </c>
      <c r="C13" s="169">
        <f t="shared" si="11"/>
        <v>0</v>
      </c>
      <c r="D13" s="41">
        <v>4</v>
      </c>
      <c r="E13" s="169">
        <f t="shared" si="0"/>
        <v>3.225806451612903</v>
      </c>
      <c r="F13" s="41">
        <v>206</v>
      </c>
      <c r="G13" s="169">
        <f t="shared" si="1"/>
        <v>32.75039745627981</v>
      </c>
      <c r="H13" s="41">
        <v>2</v>
      </c>
      <c r="I13" s="169">
        <f t="shared" si="2"/>
        <v>0.5249343832020997</v>
      </c>
      <c r="J13" s="41">
        <v>11</v>
      </c>
      <c r="K13" s="169">
        <f t="shared" si="3"/>
        <v>3.741496598639456</v>
      </c>
      <c r="L13" s="41">
        <v>5</v>
      </c>
      <c r="M13" s="169">
        <f t="shared" si="4"/>
        <v>0.9727626459143969</v>
      </c>
      <c r="N13" s="20">
        <v>10</v>
      </c>
      <c r="O13" s="169">
        <f t="shared" si="5"/>
        <v>0.4240882103477523</v>
      </c>
      <c r="P13" s="41">
        <v>13</v>
      </c>
      <c r="Q13" s="169">
        <f t="shared" si="6"/>
        <v>1.5494636471990464</v>
      </c>
      <c r="R13" s="150">
        <v>0</v>
      </c>
      <c r="S13" s="151">
        <f t="shared" si="7"/>
        <v>0</v>
      </c>
      <c r="T13" s="41">
        <v>1</v>
      </c>
      <c r="U13" s="169">
        <f t="shared" si="8"/>
        <v>0.45454545454545453</v>
      </c>
      <c r="V13" s="41">
        <v>0</v>
      </c>
      <c r="W13" s="169">
        <f t="shared" si="9"/>
        <v>0</v>
      </c>
      <c r="X13" s="41">
        <v>1</v>
      </c>
      <c r="Y13" s="169">
        <f t="shared" si="10"/>
        <v>4</v>
      </c>
      <c r="Z13" s="20">
        <f t="shared" si="12"/>
        <v>253</v>
      </c>
      <c r="AA13" s="169">
        <f t="shared" si="13"/>
        <v>4.605862006189696</v>
      </c>
    </row>
    <row r="14" spans="1:27" ht="24.75" customHeight="1">
      <c r="A14" s="168" t="s">
        <v>38</v>
      </c>
      <c r="B14" s="41">
        <v>21</v>
      </c>
      <c r="C14" s="169">
        <f t="shared" si="11"/>
        <v>75</v>
      </c>
      <c r="D14" s="41">
        <v>47</v>
      </c>
      <c r="E14" s="169">
        <f t="shared" si="0"/>
        <v>37.903225806451616</v>
      </c>
      <c r="F14" s="41">
        <v>251</v>
      </c>
      <c r="G14" s="169">
        <f t="shared" si="1"/>
        <v>39.90461049284579</v>
      </c>
      <c r="H14" s="41">
        <v>193</v>
      </c>
      <c r="I14" s="169">
        <f t="shared" si="2"/>
        <v>50.65616797900262</v>
      </c>
      <c r="J14" s="41">
        <v>129</v>
      </c>
      <c r="K14" s="169">
        <f t="shared" si="3"/>
        <v>43.87755102040816</v>
      </c>
      <c r="L14" s="41">
        <v>200</v>
      </c>
      <c r="M14" s="169">
        <f t="shared" si="4"/>
        <v>38.91050583657588</v>
      </c>
      <c r="N14" s="20">
        <v>464</v>
      </c>
      <c r="O14" s="169">
        <f t="shared" si="5"/>
        <v>19.67769296013571</v>
      </c>
      <c r="P14" s="41">
        <v>232</v>
      </c>
      <c r="Q14" s="169">
        <f t="shared" si="6"/>
        <v>27.65196662693683</v>
      </c>
      <c r="R14" s="150">
        <v>8</v>
      </c>
      <c r="S14" s="151">
        <f t="shared" si="7"/>
        <v>13.114754098360656</v>
      </c>
      <c r="T14" s="41">
        <v>37</v>
      </c>
      <c r="U14" s="169">
        <f t="shared" si="8"/>
        <v>16.818181818181817</v>
      </c>
      <c r="V14" s="41">
        <v>1</v>
      </c>
      <c r="W14" s="169">
        <f t="shared" si="9"/>
        <v>5</v>
      </c>
      <c r="X14" s="41">
        <v>7</v>
      </c>
      <c r="Y14" s="169">
        <f t="shared" si="10"/>
        <v>28.000000000000004</v>
      </c>
      <c r="Z14" s="20">
        <f t="shared" si="12"/>
        <v>1590</v>
      </c>
      <c r="AA14" s="169">
        <f t="shared" si="13"/>
        <v>28.94593118514473</v>
      </c>
    </row>
    <row r="15" spans="1:27" ht="24.75" customHeight="1">
      <c r="A15" s="168" t="s">
        <v>39</v>
      </c>
      <c r="B15" s="41">
        <v>0</v>
      </c>
      <c r="C15" s="169">
        <f t="shared" si="11"/>
        <v>0</v>
      </c>
      <c r="D15" s="41">
        <v>7</v>
      </c>
      <c r="E15" s="169">
        <f t="shared" si="0"/>
        <v>5.64516129032258</v>
      </c>
      <c r="F15" s="41">
        <v>26</v>
      </c>
      <c r="G15" s="169">
        <f t="shared" si="1"/>
        <v>4.133545310015898</v>
      </c>
      <c r="H15" s="41">
        <v>10</v>
      </c>
      <c r="I15" s="169">
        <f t="shared" si="2"/>
        <v>2.6246719160104988</v>
      </c>
      <c r="J15" s="41">
        <v>25</v>
      </c>
      <c r="K15" s="169">
        <f t="shared" si="3"/>
        <v>8.503401360544217</v>
      </c>
      <c r="L15" s="41">
        <v>20</v>
      </c>
      <c r="M15" s="169">
        <f t="shared" si="4"/>
        <v>3.8910505836575875</v>
      </c>
      <c r="N15" s="20">
        <v>12</v>
      </c>
      <c r="O15" s="169">
        <f t="shared" si="5"/>
        <v>0.5089058524173028</v>
      </c>
      <c r="P15" s="41">
        <v>17</v>
      </c>
      <c r="Q15" s="169">
        <f t="shared" si="6"/>
        <v>2.026221692491061</v>
      </c>
      <c r="R15" s="150">
        <v>0</v>
      </c>
      <c r="S15" s="151">
        <f t="shared" si="7"/>
        <v>0</v>
      </c>
      <c r="T15" s="41">
        <v>4</v>
      </c>
      <c r="U15" s="169">
        <f t="shared" si="8"/>
        <v>1.8181818181818181</v>
      </c>
      <c r="V15" s="41">
        <v>0</v>
      </c>
      <c r="W15" s="169">
        <f t="shared" si="9"/>
        <v>0</v>
      </c>
      <c r="X15" s="41">
        <v>0</v>
      </c>
      <c r="Y15" s="169">
        <f t="shared" si="10"/>
        <v>0</v>
      </c>
      <c r="Z15" s="20">
        <f t="shared" si="12"/>
        <v>121</v>
      </c>
      <c r="AA15" s="169">
        <f t="shared" si="13"/>
        <v>2.2028035681776807</v>
      </c>
    </row>
    <row r="16" spans="1:27" ht="24.75" customHeight="1">
      <c r="A16" s="168" t="s">
        <v>40</v>
      </c>
      <c r="B16" s="41">
        <v>0</v>
      </c>
      <c r="C16" s="169">
        <f t="shared" si="11"/>
        <v>0</v>
      </c>
      <c r="D16" s="41">
        <v>14</v>
      </c>
      <c r="E16" s="169">
        <f t="shared" si="0"/>
        <v>11.29032258064516</v>
      </c>
      <c r="F16" s="41">
        <v>104</v>
      </c>
      <c r="G16" s="169">
        <f t="shared" si="1"/>
        <v>16.534181240063592</v>
      </c>
      <c r="H16" s="41">
        <v>135</v>
      </c>
      <c r="I16" s="169">
        <f t="shared" si="2"/>
        <v>35.43307086614173</v>
      </c>
      <c r="J16" s="41">
        <v>50</v>
      </c>
      <c r="K16" s="169">
        <f t="shared" si="3"/>
        <v>17.006802721088434</v>
      </c>
      <c r="L16" s="41">
        <v>72</v>
      </c>
      <c r="M16" s="169">
        <f t="shared" si="4"/>
        <v>14.007782101167315</v>
      </c>
      <c r="N16" s="20">
        <v>1675</v>
      </c>
      <c r="O16" s="169">
        <f t="shared" si="5"/>
        <v>71.03477523324851</v>
      </c>
      <c r="P16" s="41">
        <v>312</v>
      </c>
      <c r="Q16" s="169">
        <f t="shared" si="6"/>
        <v>37.18712753277711</v>
      </c>
      <c r="R16" s="150">
        <v>13</v>
      </c>
      <c r="S16" s="151">
        <f t="shared" si="7"/>
        <v>21.311475409836063</v>
      </c>
      <c r="T16" s="41">
        <v>43</v>
      </c>
      <c r="U16" s="169">
        <f t="shared" si="8"/>
        <v>19.545454545454547</v>
      </c>
      <c r="V16" s="41">
        <v>0</v>
      </c>
      <c r="W16" s="169">
        <f t="shared" si="9"/>
        <v>0</v>
      </c>
      <c r="X16" s="41">
        <v>0</v>
      </c>
      <c r="Y16" s="169">
        <f t="shared" si="10"/>
        <v>0</v>
      </c>
      <c r="Z16" s="20">
        <f t="shared" si="12"/>
        <v>2418</v>
      </c>
      <c r="AA16" s="169">
        <f t="shared" si="13"/>
        <v>44.0196613872201</v>
      </c>
    </row>
    <row r="17" spans="1:27" ht="24.75" customHeight="1">
      <c r="A17" s="168" t="s">
        <v>41</v>
      </c>
      <c r="B17" s="41">
        <v>0</v>
      </c>
      <c r="C17" s="169">
        <f t="shared" si="11"/>
        <v>0</v>
      </c>
      <c r="D17" s="41">
        <v>0</v>
      </c>
      <c r="E17" s="169">
        <f t="shared" si="0"/>
        <v>0</v>
      </c>
      <c r="F17" s="41">
        <v>8</v>
      </c>
      <c r="G17" s="169">
        <f t="shared" si="1"/>
        <v>1.2718600953895072</v>
      </c>
      <c r="H17" s="41">
        <v>11</v>
      </c>
      <c r="I17" s="169">
        <f t="shared" si="2"/>
        <v>2.8871391076115485</v>
      </c>
      <c r="J17" s="41">
        <v>4</v>
      </c>
      <c r="K17" s="169">
        <f t="shared" si="3"/>
        <v>1.3605442176870748</v>
      </c>
      <c r="L17" s="41">
        <v>30</v>
      </c>
      <c r="M17" s="169">
        <f t="shared" si="4"/>
        <v>5.836575875486381</v>
      </c>
      <c r="N17" s="20">
        <v>25</v>
      </c>
      <c r="O17" s="169">
        <f t="shared" si="5"/>
        <v>1.0602205258693809</v>
      </c>
      <c r="P17" s="41">
        <v>23</v>
      </c>
      <c r="Q17" s="169">
        <f t="shared" si="6"/>
        <v>2.7413587604290823</v>
      </c>
      <c r="R17" s="150">
        <v>0</v>
      </c>
      <c r="S17" s="151">
        <f t="shared" si="7"/>
        <v>0</v>
      </c>
      <c r="T17" s="41">
        <v>0</v>
      </c>
      <c r="U17" s="169">
        <f t="shared" si="8"/>
        <v>0</v>
      </c>
      <c r="V17" s="41">
        <v>1</v>
      </c>
      <c r="W17" s="169">
        <f t="shared" si="9"/>
        <v>5</v>
      </c>
      <c r="X17" s="41">
        <v>1</v>
      </c>
      <c r="Y17" s="169">
        <f t="shared" si="10"/>
        <v>4</v>
      </c>
      <c r="Z17" s="20">
        <f t="shared" si="12"/>
        <v>103</v>
      </c>
      <c r="AA17" s="169">
        <f t="shared" si="13"/>
        <v>1.8751137811760423</v>
      </c>
    </row>
    <row r="18" spans="1:27" ht="24.75" customHeight="1">
      <c r="A18" s="170" t="s">
        <v>42</v>
      </c>
      <c r="B18" s="116">
        <v>0</v>
      </c>
      <c r="C18" s="171">
        <f>((B18/B$19*100))</f>
        <v>0</v>
      </c>
      <c r="D18" s="116">
        <v>2</v>
      </c>
      <c r="E18" s="171">
        <f t="shared" si="0"/>
        <v>1.6129032258064515</v>
      </c>
      <c r="F18" s="116">
        <v>12</v>
      </c>
      <c r="G18" s="171">
        <f t="shared" si="1"/>
        <v>1.9077901430842605</v>
      </c>
      <c r="H18" s="116">
        <v>1</v>
      </c>
      <c r="I18" s="171">
        <f t="shared" si="2"/>
        <v>0.26246719160104987</v>
      </c>
      <c r="J18" s="116">
        <v>3</v>
      </c>
      <c r="K18" s="171">
        <f t="shared" si="3"/>
        <v>1.0204081632653061</v>
      </c>
      <c r="L18" s="116">
        <v>12</v>
      </c>
      <c r="M18" s="171">
        <f t="shared" si="4"/>
        <v>2.3346303501945527</v>
      </c>
      <c r="N18" s="21">
        <v>58</v>
      </c>
      <c r="O18" s="171">
        <f t="shared" si="5"/>
        <v>2.4597116200169635</v>
      </c>
      <c r="P18" s="116">
        <v>64</v>
      </c>
      <c r="Q18" s="171">
        <f t="shared" si="6"/>
        <v>7.628128724672228</v>
      </c>
      <c r="R18" s="152">
        <v>9</v>
      </c>
      <c r="S18" s="153">
        <f t="shared" si="7"/>
        <v>14.754098360655737</v>
      </c>
      <c r="T18" s="116">
        <v>20</v>
      </c>
      <c r="U18" s="171">
        <f t="shared" si="8"/>
        <v>9.090909090909092</v>
      </c>
      <c r="V18" s="116">
        <v>2</v>
      </c>
      <c r="W18" s="171">
        <f t="shared" si="9"/>
        <v>10</v>
      </c>
      <c r="X18" s="116">
        <v>1</v>
      </c>
      <c r="Y18" s="171">
        <f t="shared" si="10"/>
        <v>4</v>
      </c>
      <c r="Z18" s="21">
        <f t="shared" si="12"/>
        <v>184</v>
      </c>
      <c r="AA18" s="171">
        <f t="shared" si="13"/>
        <v>3.3497178226834152</v>
      </c>
    </row>
    <row r="19" spans="1:27" ht="24.75" customHeight="1">
      <c r="A19" s="173" t="s">
        <v>62</v>
      </c>
      <c r="B19" s="163">
        <f>SUM(B10:B18)</f>
        <v>28</v>
      </c>
      <c r="C19" s="164">
        <f>((B19/B$19*100))</f>
        <v>100</v>
      </c>
      <c r="D19" s="163">
        <f>SUM(D10:D18)</f>
        <v>124</v>
      </c>
      <c r="E19" s="164">
        <f t="shared" si="0"/>
        <v>100</v>
      </c>
      <c r="F19" s="163">
        <f>SUM(F10:F18)</f>
        <v>629</v>
      </c>
      <c r="G19" s="164">
        <f t="shared" si="1"/>
        <v>100</v>
      </c>
      <c r="H19" s="163">
        <f>SUM(H10:H18)</f>
        <v>381</v>
      </c>
      <c r="I19" s="164">
        <f t="shared" si="2"/>
        <v>100</v>
      </c>
      <c r="J19" s="163">
        <f>SUM(J10:J18)</f>
        <v>294</v>
      </c>
      <c r="K19" s="164">
        <f t="shared" si="3"/>
        <v>100</v>
      </c>
      <c r="L19" s="163">
        <f>SUM(L10:L18)</f>
        <v>514</v>
      </c>
      <c r="M19" s="164">
        <f t="shared" si="4"/>
        <v>100</v>
      </c>
      <c r="N19" s="104">
        <f>SUM(N10:N18)</f>
        <v>2358</v>
      </c>
      <c r="O19" s="164">
        <f t="shared" si="5"/>
        <v>100</v>
      </c>
      <c r="P19" s="163">
        <f>SUM(P10:P18)</f>
        <v>839</v>
      </c>
      <c r="Q19" s="164">
        <f t="shared" si="6"/>
        <v>100</v>
      </c>
      <c r="R19" s="104">
        <f>SUM(R10:R18)</f>
        <v>61</v>
      </c>
      <c r="S19" s="164">
        <f t="shared" si="7"/>
        <v>100</v>
      </c>
      <c r="T19" s="163">
        <f>SUM(T10:T18)</f>
        <v>220</v>
      </c>
      <c r="U19" s="164">
        <f t="shared" si="8"/>
        <v>100</v>
      </c>
      <c r="V19" s="163">
        <f>SUM(V10:V18)</f>
        <v>20</v>
      </c>
      <c r="W19" s="164">
        <f t="shared" si="9"/>
        <v>100</v>
      </c>
      <c r="X19" s="163">
        <f>SUM(X10:X18)</f>
        <v>25</v>
      </c>
      <c r="Y19" s="164">
        <f t="shared" si="10"/>
        <v>100</v>
      </c>
      <c r="Z19" s="104">
        <f>SUM(Z10:Z18)</f>
        <v>5493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24.75" customHeight="1">
      <c r="A5" s="213" t="s">
        <v>48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5</v>
      </c>
      <c r="G10" s="167">
        <f>((F10/F$19*100))</f>
        <v>0.6877579092159559</v>
      </c>
      <c r="H10" s="113">
        <v>0</v>
      </c>
      <c r="I10" s="167">
        <f>((H10/H$19*100))</f>
        <v>0</v>
      </c>
      <c r="J10" s="113">
        <v>13</v>
      </c>
      <c r="K10" s="167">
        <f>((J10/J$19*100))</f>
        <v>4.318936877076411</v>
      </c>
      <c r="L10" s="113">
        <v>58</v>
      </c>
      <c r="M10" s="167">
        <f>((L10/L$19*100))</f>
        <v>15.104166666666666</v>
      </c>
      <c r="N10" s="19">
        <v>84</v>
      </c>
      <c r="O10" s="167">
        <f>((N10/N$19*100))</f>
        <v>3.6988110964332894</v>
      </c>
      <c r="P10" s="113">
        <v>88</v>
      </c>
      <c r="Q10" s="167">
        <f>((P10/P$19*100))</f>
        <v>9.205020920502092</v>
      </c>
      <c r="R10" s="147">
        <v>20</v>
      </c>
      <c r="S10" s="148">
        <f aca="true" t="shared" si="0" ref="S10:S19">((R10/R$19*100))</f>
        <v>20.2020202020202</v>
      </c>
      <c r="T10" s="113">
        <v>173</v>
      </c>
      <c r="U10" s="167">
        <f>((T10/T$19*100))</f>
        <v>23.346828609986506</v>
      </c>
      <c r="V10" s="113">
        <v>1</v>
      </c>
      <c r="W10" s="167">
        <f>((V10/V$19*100))</f>
        <v>1.7241379310344827</v>
      </c>
      <c r="X10" s="113">
        <v>0</v>
      </c>
      <c r="Y10" s="167">
        <f>((X10/X$19*100))</f>
        <v>0</v>
      </c>
      <c r="Z10" s="19">
        <f>SUM(B10+D10+F10+H10+J10+L10+N10+P10+T10+V10+X10+R10)</f>
        <v>442</v>
      </c>
      <c r="AA10" s="167">
        <f>((Z10/Z$19*100))</f>
        <v>7.509344206591913</v>
      </c>
    </row>
    <row r="11" spans="1:27" ht="24.75" customHeight="1">
      <c r="A11" s="168" t="s">
        <v>35</v>
      </c>
      <c r="B11" s="41">
        <v>9</v>
      </c>
      <c r="C11" s="169">
        <f aca="true" t="shared" si="1" ref="C11:C19">((B11/B$19*100))</f>
        <v>29.03225806451613</v>
      </c>
      <c r="D11" s="41">
        <v>5</v>
      </c>
      <c r="E11" s="169">
        <f aca="true" t="shared" si="2" ref="E11:E19">((D11/D$19*100))</f>
        <v>21.73913043478261</v>
      </c>
      <c r="F11" s="41">
        <v>5</v>
      </c>
      <c r="G11" s="169">
        <f aca="true" t="shared" si="3" ref="G11:G19">((F11/F$19*100))</f>
        <v>0.6877579092159559</v>
      </c>
      <c r="H11" s="41">
        <v>17</v>
      </c>
      <c r="I11" s="169">
        <f aca="true" t="shared" si="4" ref="I11:I19">((H11/H$19*100))</f>
        <v>6.115107913669065</v>
      </c>
      <c r="J11" s="41">
        <v>32</v>
      </c>
      <c r="K11" s="169">
        <f aca="true" t="shared" si="5" ref="K11:K19">((J11/J$19*100))</f>
        <v>10.631229235880399</v>
      </c>
      <c r="L11" s="41">
        <v>50</v>
      </c>
      <c r="M11" s="169">
        <f aca="true" t="shared" si="6" ref="M11:M19">((L11/L$19*100))</f>
        <v>13.020833333333334</v>
      </c>
      <c r="N11" s="20">
        <v>22</v>
      </c>
      <c r="O11" s="169">
        <f aca="true" t="shared" si="7" ref="O11:O19">((N11/N$19*100))</f>
        <v>0.9687362395420519</v>
      </c>
      <c r="P11" s="41">
        <v>76</v>
      </c>
      <c r="Q11" s="169">
        <f aca="true" t="shared" si="8" ref="Q11:Q19">((P11/P$19*100))</f>
        <v>7.949790794979079</v>
      </c>
      <c r="R11" s="150">
        <v>1</v>
      </c>
      <c r="S11" s="151">
        <f t="shared" si="0"/>
        <v>1.0101010101010102</v>
      </c>
      <c r="T11" s="41">
        <v>10</v>
      </c>
      <c r="U11" s="169">
        <f aca="true" t="shared" si="9" ref="U11:U19">((T11/T$19*100))</f>
        <v>1.349527665317139</v>
      </c>
      <c r="V11" s="41">
        <v>24</v>
      </c>
      <c r="W11" s="169">
        <f aca="true" t="shared" si="10" ref="W11:W19">((V11/V$19*100))</f>
        <v>41.37931034482759</v>
      </c>
      <c r="X11" s="41">
        <v>3</v>
      </c>
      <c r="Y11" s="169">
        <f aca="true" t="shared" si="11" ref="Y11:Y19">((X11/X$19*100))</f>
        <v>17.647058823529413</v>
      </c>
      <c r="Z11" s="20">
        <f aca="true" t="shared" si="12" ref="Z11:Z18">SUM(B11+D11+F11+H11+J11+L11+N11+P11+T11+V11+X11+R11)</f>
        <v>254</v>
      </c>
      <c r="AA11" s="169">
        <f aca="true" t="shared" si="13" ref="AA11:AA18">((Z11/Z$19*100))</f>
        <v>4.315324498810737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2</v>
      </c>
      <c r="E12" s="169">
        <f t="shared" si="2"/>
        <v>8.695652173913043</v>
      </c>
      <c r="F12" s="41">
        <v>2</v>
      </c>
      <c r="G12" s="169">
        <f t="shared" si="3"/>
        <v>0.2751031636863824</v>
      </c>
      <c r="H12" s="41">
        <v>2</v>
      </c>
      <c r="I12" s="169">
        <f t="shared" si="4"/>
        <v>0.7194244604316548</v>
      </c>
      <c r="J12" s="41">
        <v>8</v>
      </c>
      <c r="K12" s="169">
        <f t="shared" si="5"/>
        <v>2.6578073089700998</v>
      </c>
      <c r="L12" s="41">
        <v>40</v>
      </c>
      <c r="M12" s="169">
        <f t="shared" si="6"/>
        <v>10.416666666666668</v>
      </c>
      <c r="N12" s="20">
        <v>23</v>
      </c>
      <c r="O12" s="169">
        <f t="shared" si="7"/>
        <v>1.0127697049757816</v>
      </c>
      <c r="P12" s="41">
        <v>37</v>
      </c>
      <c r="Q12" s="169">
        <f t="shared" si="8"/>
        <v>3.8702928870292883</v>
      </c>
      <c r="R12" s="150">
        <v>1</v>
      </c>
      <c r="S12" s="151">
        <f t="shared" si="0"/>
        <v>1.0101010101010102</v>
      </c>
      <c r="T12" s="41">
        <v>1</v>
      </c>
      <c r="U12" s="169">
        <f t="shared" si="9"/>
        <v>0.1349527665317139</v>
      </c>
      <c r="V12" s="41">
        <v>0</v>
      </c>
      <c r="W12" s="169">
        <f t="shared" si="10"/>
        <v>0</v>
      </c>
      <c r="X12" s="41">
        <v>1</v>
      </c>
      <c r="Y12" s="169">
        <f t="shared" si="11"/>
        <v>5.88235294117647</v>
      </c>
      <c r="Z12" s="20">
        <f t="shared" si="12"/>
        <v>117</v>
      </c>
      <c r="AA12" s="169">
        <f t="shared" si="13"/>
        <v>1.9877675840978593</v>
      </c>
    </row>
    <row r="13" spans="1:27" ht="24.75" customHeight="1">
      <c r="A13" s="168" t="s">
        <v>37</v>
      </c>
      <c r="B13" s="41">
        <v>1</v>
      </c>
      <c r="C13" s="169">
        <f t="shared" si="1"/>
        <v>3.225806451612903</v>
      </c>
      <c r="D13" s="41">
        <v>0</v>
      </c>
      <c r="E13" s="169">
        <f t="shared" si="2"/>
        <v>0</v>
      </c>
      <c r="F13" s="41">
        <v>213</v>
      </c>
      <c r="G13" s="169">
        <f t="shared" si="3"/>
        <v>29.298486932599726</v>
      </c>
      <c r="H13" s="41">
        <v>0</v>
      </c>
      <c r="I13" s="169">
        <f t="shared" si="4"/>
        <v>0</v>
      </c>
      <c r="J13" s="41">
        <v>5</v>
      </c>
      <c r="K13" s="169">
        <f t="shared" si="5"/>
        <v>1.6611295681063125</v>
      </c>
      <c r="L13" s="41">
        <v>12</v>
      </c>
      <c r="M13" s="169">
        <f t="shared" si="6"/>
        <v>3.125</v>
      </c>
      <c r="N13" s="20">
        <v>18</v>
      </c>
      <c r="O13" s="169">
        <f t="shared" si="7"/>
        <v>0.7926023778071334</v>
      </c>
      <c r="P13" s="41">
        <v>16</v>
      </c>
      <c r="Q13" s="169">
        <f t="shared" si="8"/>
        <v>1.6736401673640167</v>
      </c>
      <c r="R13" s="150">
        <v>1</v>
      </c>
      <c r="S13" s="151">
        <f t="shared" si="0"/>
        <v>1.0101010101010102</v>
      </c>
      <c r="T13" s="41">
        <v>36</v>
      </c>
      <c r="U13" s="169">
        <f t="shared" si="9"/>
        <v>4.8582995951417</v>
      </c>
      <c r="V13" s="41">
        <v>7</v>
      </c>
      <c r="W13" s="169">
        <f t="shared" si="10"/>
        <v>12.068965517241379</v>
      </c>
      <c r="X13" s="41">
        <v>1</v>
      </c>
      <c r="Y13" s="169">
        <f t="shared" si="11"/>
        <v>5.88235294117647</v>
      </c>
      <c r="Z13" s="20">
        <f t="shared" si="12"/>
        <v>310</v>
      </c>
      <c r="AA13" s="169">
        <f t="shared" si="13"/>
        <v>5.2667346245327895</v>
      </c>
    </row>
    <row r="14" spans="1:27" ht="24.75" customHeight="1">
      <c r="A14" s="168" t="s">
        <v>38</v>
      </c>
      <c r="B14" s="41">
        <v>19</v>
      </c>
      <c r="C14" s="169">
        <f t="shared" si="1"/>
        <v>61.29032258064516</v>
      </c>
      <c r="D14" s="41">
        <v>3</v>
      </c>
      <c r="E14" s="169">
        <f t="shared" si="2"/>
        <v>13.043478260869565</v>
      </c>
      <c r="F14" s="41">
        <v>316</v>
      </c>
      <c r="G14" s="169">
        <f t="shared" si="3"/>
        <v>43.46629986244842</v>
      </c>
      <c r="H14" s="41">
        <v>158</v>
      </c>
      <c r="I14" s="169">
        <f t="shared" si="4"/>
        <v>56.83453237410072</v>
      </c>
      <c r="J14" s="41">
        <v>110</v>
      </c>
      <c r="K14" s="169">
        <f t="shared" si="5"/>
        <v>36.544850498338874</v>
      </c>
      <c r="L14" s="41">
        <v>134</v>
      </c>
      <c r="M14" s="169">
        <f t="shared" si="6"/>
        <v>34.89583333333333</v>
      </c>
      <c r="N14" s="20">
        <v>433</v>
      </c>
      <c r="O14" s="169">
        <f t="shared" si="7"/>
        <v>19.06649053280493</v>
      </c>
      <c r="P14" s="41">
        <v>237</v>
      </c>
      <c r="Q14" s="169">
        <f t="shared" si="8"/>
        <v>24.790794979079497</v>
      </c>
      <c r="R14" s="150">
        <v>29</v>
      </c>
      <c r="S14" s="151">
        <f t="shared" si="0"/>
        <v>29.292929292929294</v>
      </c>
      <c r="T14" s="41">
        <v>77</v>
      </c>
      <c r="U14" s="169">
        <f t="shared" si="9"/>
        <v>10.39136302294197</v>
      </c>
      <c r="V14" s="41">
        <v>7</v>
      </c>
      <c r="W14" s="169">
        <f t="shared" si="10"/>
        <v>12.068965517241379</v>
      </c>
      <c r="X14" s="41">
        <v>4</v>
      </c>
      <c r="Y14" s="169">
        <f t="shared" si="11"/>
        <v>23.52941176470588</v>
      </c>
      <c r="Z14" s="20">
        <f t="shared" si="12"/>
        <v>1527</v>
      </c>
      <c r="AA14" s="169">
        <f t="shared" si="13"/>
        <v>25.942915392456676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1</v>
      </c>
      <c r="E15" s="169">
        <f t="shared" si="2"/>
        <v>4.3478260869565215</v>
      </c>
      <c r="F15" s="41">
        <v>20</v>
      </c>
      <c r="G15" s="169">
        <f t="shared" si="3"/>
        <v>2.7510316368638237</v>
      </c>
      <c r="H15" s="41">
        <v>10</v>
      </c>
      <c r="I15" s="169">
        <f t="shared" si="4"/>
        <v>3.597122302158273</v>
      </c>
      <c r="J15" s="41">
        <v>8</v>
      </c>
      <c r="K15" s="169">
        <f t="shared" si="5"/>
        <v>2.6578073089700998</v>
      </c>
      <c r="L15" s="41">
        <v>14</v>
      </c>
      <c r="M15" s="169">
        <f t="shared" si="6"/>
        <v>3.6458333333333335</v>
      </c>
      <c r="N15" s="20">
        <v>19</v>
      </c>
      <c r="O15" s="169">
        <f t="shared" si="7"/>
        <v>0.836635843240863</v>
      </c>
      <c r="P15" s="41">
        <v>27</v>
      </c>
      <c r="Q15" s="169">
        <f t="shared" si="8"/>
        <v>2.8242677824267783</v>
      </c>
      <c r="R15" s="150">
        <v>0</v>
      </c>
      <c r="S15" s="151">
        <f t="shared" si="0"/>
        <v>0</v>
      </c>
      <c r="T15" s="41">
        <v>3</v>
      </c>
      <c r="U15" s="169">
        <f t="shared" si="9"/>
        <v>0.4048582995951417</v>
      </c>
      <c r="V15" s="41">
        <v>3</v>
      </c>
      <c r="W15" s="169">
        <f t="shared" si="10"/>
        <v>5.172413793103448</v>
      </c>
      <c r="X15" s="41">
        <v>1</v>
      </c>
      <c r="Y15" s="169">
        <f t="shared" si="11"/>
        <v>5.88235294117647</v>
      </c>
      <c r="Z15" s="20">
        <f t="shared" si="12"/>
        <v>106</v>
      </c>
      <c r="AA15" s="169">
        <f t="shared" si="13"/>
        <v>1.8008834522595991</v>
      </c>
    </row>
    <row r="16" spans="1:27" ht="24.75" customHeight="1">
      <c r="A16" s="168" t="s">
        <v>40</v>
      </c>
      <c r="B16" s="41">
        <v>1</v>
      </c>
      <c r="C16" s="169">
        <f t="shared" si="1"/>
        <v>3.225806451612903</v>
      </c>
      <c r="D16" s="41">
        <v>12</v>
      </c>
      <c r="E16" s="169">
        <f t="shared" si="2"/>
        <v>52.17391304347826</v>
      </c>
      <c r="F16" s="41">
        <v>150</v>
      </c>
      <c r="G16" s="169">
        <f t="shared" si="3"/>
        <v>20.63273727647868</v>
      </c>
      <c r="H16" s="41">
        <v>90</v>
      </c>
      <c r="I16" s="169">
        <f t="shared" si="4"/>
        <v>32.37410071942446</v>
      </c>
      <c r="J16" s="41">
        <v>118</v>
      </c>
      <c r="K16" s="169">
        <f t="shared" si="5"/>
        <v>39.202657807308974</v>
      </c>
      <c r="L16" s="41">
        <v>47</v>
      </c>
      <c r="M16" s="169">
        <f t="shared" si="6"/>
        <v>12.239583333333332</v>
      </c>
      <c r="N16" s="20">
        <v>1572</v>
      </c>
      <c r="O16" s="169">
        <f t="shared" si="7"/>
        <v>69.22060766182298</v>
      </c>
      <c r="P16" s="41">
        <v>318</v>
      </c>
      <c r="Q16" s="169">
        <f t="shared" si="8"/>
        <v>33.26359832635983</v>
      </c>
      <c r="R16" s="150">
        <v>11</v>
      </c>
      <c r="S16" s="151">
        <f t="shared" si="0"/>
        <v>11.11111111111111</v>
      </c>
      <c r="T16" s="41">
        <v>203</v>
      </c>
      <c r="U16" s="169">
        <f t="shared" si="9"/>
        <v>27.39541160593792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2522</v>
      </c>
      <c r="AA16" s="169">
        <f t="shared" si="13"/>
        <v>42.84743459055386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5</v>
      </c>
      <c r="G17" s="169">
        <f t="shared" si="3"/>
        <v>0.6877579092159559</v>
      </c>
      <c r="H17" s="41">
        <v>1</v>
      </c>
      <c r="I17" s="169">
        <f t="shared" si="4"/>
        <v>0.3597122302158274</v>
      </c>
      <c r="J17" s="41">
        <v>4</v>
      </c>
      <c r="K17" s="169">
        <f t="shared" si="5"/>
        <v>1.3289036544850499</v>
      </c>
      <c r="L17" s="41">
        <v>20</v>
      </c>
      <c r="M17" s="169">
        <f t="shared" si="6"/>
        <v>5.208333333333334</v>
      </c>
      <c r="N17" s="20">
        <v>44</v>
      </c>
      <c r="O17" s="169">
        <f t="shared" si="7"/>
        <v>1.9374724790841038</v>
      </c>
      <c r="P17" s="41">
        <v>42</v>
      </c>
      <c r="Q17" s="169">
        <f t="shared" si="8"/>
        <v>4.393305439330543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3</v>
      </c>
      <c r="W17" s="169">
        <f t="shared" si="10"/>
        <v>5.172413793103448</v>
      </c>
      <c r="X17" s="41">
        <v>0</v>
      </c>
      <c r="Y17" s="169">
        <f t="shared" si="11"/>
        <v>0</v>
      </c>
      <c r="Z17" s="20">
        <f t="shared" si="12"/>
        <v>119</v>
      </c>
      <c r="AA17" s="169">
        <f t="shared" si="13"/>
        <v>2.021746517159361</v>
      </c>
    </row>
    <row r="18" spans="1:27" ht="24.75" customHeight="1">
      <c r="A18" s="170" t="s">
        <v>42</v>
      </c>
      <c r="B18" s="116">
        <v>1</v>
      </c>
      <c r="C18" s="171">
        <f t="shared" si="1"/>
        <v>3.225806451612903</v>
      </c>
      <c r="D18" s="116">
        <v>0</v>
      </c>
      <c r="E18" s="171">
        <f t="shared" si="2"/>
        <v>0</v>
      </c>
      <c r="F18" s="116">
        <v>11</v>
      </c>
      <c r="G18" s="171">
        <f t="shared" si="3"/>
        <v>1.5130674002751032</v>
      </c>
      <c r="H18" s="116">
        <v>0</v>
      </c>
      <c r="I18" s="171">
        <f t="shared" si="4"/>
        <v>0</v>
      </c>
      <c r="J18" s="116">
        <v>3</v>
      </c>
      <c r="K18" s="171">
        <f t="shared" si="5"/>
        <v>0.9966777408637874</v>
      </c>
      <c r="L18" s="116">
        <v>9</v>
      </c>
      <c r="M18" s="171">
        <f t="shared" si="6"/>
        <v>2.34375</v>
      </c>
      <c r="N18" s="21">
        <v>56</v>
      </c>
      <c r="O18" s="171">
        <f t="shared" si="7"/>
        <v>2.4658740642888595</v>
      </c>
      <c r="P18" s="116">
        <v>115</v>
      </c>
      <c r="Q18" s="171">
        <f t="shared" si="8"/>
        <v>12.02928870292887</v>
      </c>
      <c r="R18" s="152">
        <v>36</v>
      </c>
      <c r="S18" s="153">
        <f t="shared" si="0"/>
        <v>36.36363636363637</v>
      </c>
      <c r="T18" s="116">
        <v>238</v>
      </c>
      <c r="U18" s="171">
        <f t="shared" si="9"/>
        <v>32.11875843454791</v>
      </c>
      <c r="V18" s="116">
        <v>13</v>
      </c>
      <c r="W18" s="171">
        <f t="shared" si="10"/>
        <v>22.413793103448278</v>
      </c>
      <c r="X18" s="116">
        <v>7</v>
      </c>
      <c r="Y18" s="171">
        <f t="shared" si="11"/>
        <v>41.17647058823529</v>
      </c>
      <c r="Z18" s="21">
        <f t="shared" si="12"/>
        <v>489</v>
      </c>
      <c r="AA18" s="171">
        <f t="shared" si="13"/>
        <v>8.307849133537207</v>
      </c>
    </row>
    <row r="19" spans="1:27" ht="24.75" customHeight="1">
      <c r="A19" s="173" t="s">
        <v>62</v>
      </c>
      <c r="B19" s="163">
        <f>SUM(B10:B18)</f>
        <v>31</v>
      </c>
      <c r="C19" s="164">
        <f t="shared" si="1"/>
        <v>100</v>
      </c>
      <c r="D19" s="163">
        <f>SUM(D10:D18)</f>
        <v>23</v>
      </c>
      <c r="E19" s="164">
        <f t="shared" si="2"/>
        <v>100</v>
      </c>
      <c r="F19" s="163">
        <f>SUM(F10:F18)</f>
        <v>727</v>
      </c>
      <c r="G19" s="164">
        <f t="shared" si="3"/>
        <v>100</v>
      </c>
      <c r="H19" s="163">
        <f>SUM(H10:H18)</f>
        <v>278</v>
      </c>
      <c r="I19" s="164">
        <f t="shared" si="4"/>
        <v>100</v>
      </c>
      <c r="J19" s="163">
        <f>SUM(J10:J18)</f>
        <v>301</v>
      </c>
      <c r="K19" s="164">
        <f t="shared" si="5"/>
        <v>100</v>
      </c>
      <c r="L19" s="163">
        <f>SUM(L10:L18)</f>
        <v>384</v>
      </c>
      <c r="M19" s="164">
        <f t="shared" si="6"/>
        <v>100</v>
      </c>
      <c r="N19" s="104">
        <f>SUM(N10:N18)</f>
        <v>2271</v>
      </c>
      <c r="O19" s="164">
        <f t="shared" si="7"/>
        <v>100</v>
      </c>
      <c r="P19" s="163">
        <f>SUM(P10:P18)</f>
        <v>956</v>
      </c>
      <c r="Q19" s="164">
        <f t="shared" si="8"/>
        <v>100</v>
      </c>
      <c r="R19" s="104">
        <f>SUM(R10:R18)</f>
        <v>99</v>
      </c>
      <c r="S19" s="164">
        <f t="shared" si="0"/>
        <v>100</v>
      </c>
      <c r="T19" s="163">
        <f>SUM(T10:T18)</f>
        <v>741</v>
      </c>
      <c r="U19" s="164">
        <f t="shared" si="9"/>
        <v>100</v>
      </c>
      <c r="V19" s="163">
        <f>SUM(V10:V18)</f>
        <v>58</v>
      </c>
      <c r="W19" s="164">
        <f t="shared" si="10"/>
        <v>100</v>
      </c>
      <c r="X19" s="163">
        <f>SUM(X10:X18)</f>
        <v>17</v>
      </c>
      <c r="Y19" s="164">
        <f t="shared" si="11"/>
        <v>100</v>
      </c>
      <c r="Z19" s="104">
        <f>SUM(Z10:Z18)</f>
        <v>5886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24.75" customHeight="1">
      <c r="A5" s="213" t="s">
        <v>49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 aca="true" t="shared" si="0" ref="C10:C19">((B10/B$19*100))</f>
        <v>0</v>
      </c>
      <c r="D10" s="113">
        <v>1</v>
      </c>
      <c r="E10" s="167">
        <f aca="true" t="shared" si="1" ref="E10:E19">((D10/D$19*100))</f>
        <v>4</v>
      </c>
      <c r="F10" s="113">
        <v>0</v>
      </c>
      <c r="G10" s="167">
        <f aca="true" t="shared" si="2" ref="G10:G19">((F10/F$19*100))</f>
        <v>0</v>
      </c>
      <c r="H10" s="113">
        <v>3</v>
      </c>
      <c r="I10" s="167">
        <f aca="true" t="shared" si="3" ref="I10:I19">((H10/H$19*100))</f>
        <v>0.6928406466512702</v>
      </c>
      <c r="J10" s="113">
        <v>10</v>
      </c>
      <c r="K10" s="167">
        <f aca="true" t="shared" si="4" ref="K10:K19">((J10/J$19*100))</f>
        <v>3.3557046979865772</v>
      </c>
      <c r="L10" s="113">
        <v>50</v>
      </c>
      <c r="M10" s="167">
        <f aca="true" t="shared" si="5" ref="M10:M19">((L10/L$19*100))</f>
        <v>15.527950310559005</v>
      </c>
      <c r="N10" s="19">
        <v>112</v>
      </c>
      <c r="O10" s="167">
        <f aca="true" t="shared" si="6" ref="O10:O19">((N10/N$19*100))</f>
        <v>4.701931150293871</v>
      </c>
      <c r="P10" s="113">
        <v>107</v>
      </c>
      <c r="Q10" s="167">
        <f aca="true" t="shared" si="7" ref="Q10:Q19">((P10/P$19*100))</f>
        <v>13.22620519159456</v>
      </c>
      <c r="R10" s="147">
        <v>5</v>
      </c>
      <c r="S10" s="148">
        <f aca="true" t="shared" si="8" ref="S10:S19">((R10/R$19*100))</f>
        <v>17.24137931034483</v>
      </c>
      <c r="T10" s="113">
        <v>8</v>
      </c>
      <c r="U10" s="167">
        <f aca="true" t="shared" si="9" ref="U10:U19">((T10/T$19*100))</f>
        <v>4.545454545454546</v>
      </c>
      <c r="V10" s="113">
        <v>2</v>
      </c>
      <c r="W10" s="167">
        <f aca="true" t="shared" si="10" ref="W10:W19">((V10/V$19*100))</f>
        <v>12.5</v>
      </c>
      <c r="X10" s="113">
        <v>1</v>
      </c>
      <c r="Y10" s="167">
        <f aca="true" t="shared" si="11" ref="Y10:Y19">((X10/X$19*100))</f>
        <v>5</v>
      </c>
      <c r="Z10" s="19">
        <f>SUM(B10+D10+F10+H10+J10+L10+N10+P10+T10+V10+X10+R10)</f>
        <v>299</v>
      </c>
      <c r="AA10" s="167">
        <f>((Z10/Z$19*100))</f>
        <v>5.582524271844661</v>
      </c>
    </row>
    <row r="11" spans="1:27" ht="24.75" customHeight="1">
      <c r="A11" s="168" t="s">
        <v>35</v>
      </c>
      <c r="B11" s="41">
        <v>2</v>
      </c>
      <c r="C11" s="169">
        <f t="shared" si="0"/>
        <v>11.11111111111111</v>
      </c>
      <c r="D11" s="41">
        <v>1</v>
      </c>
      <c r="E11" s="169">
        <f t="shared" si="1"/>
        <v>4</v>
      </c>
      <c r="F11" s="41">
        <v>3</v>
      </c>
      <c r="G11" s="169">
        <f t="shared" si="2"/>
        <v>0.36231884057971014</v>
      </c>
      <c r="H11" s="41">
        <v>17</v>
      </c>
      <c r="I11" s="169">
        <f t="shared" si="3"/>
        <v>3.9260969976905313</v>
      </c>
      <c r="J11" s="41">
        <v>37</v>
      </c>
      <c r="K11" s="169">
        <f t="shared" si="4"/>
        <v>12.416107382550337</v>
      </c>
      <c r="L11" s="41">
        <v>37</v>
      </c>
      <c r="M11" s="169">
        <f t="shared" si="5"/>
        <v>11.490683229813664</v>
      </c>
      <c r="N11" s="20">
        <v>30</v>
      </c>
      <c r="O11" s="169">
        <f t="shared" si="6"/>
        <v>1.2594458438287155</v>
      </c>
      <c r="P11" s="41">
        <v>53</v>
      </c>
      <c r="Q11" s="169">
        <f t="shared" si="7"/>
        <v>6.551297898640297</v>
      </c>
      <c r="R11" s="150">
        <v>0</v>
      </c>
      <c r="S11" s="151">
        <f t="shared" si="8"/>
        <v>0</v>
      </c>
      <c r="T11" s="41">
        <v>3</v>
      </c>
      <c r="U11" s="169">
        <f t="shared" si="9"/>
        <v>1.7045454545454544</v>
      </c>
      <c r="V11" s="41">
        <v>2</v>
      </c>
      <c r="W11" s="169">
        <f t="shared" si="10"/>
        <v>12.5</v>
      </c>
      <c r="X11" s="41">
        <v>1</v>
      </c>
      <c r="Y11" s="169">
        <f t="shared" si="11"/>
        <v>5</v>
      </c>
      <c r="Z11" s="20">
        <f aca="true" t="shared" si="12" ref="Z11:Z18">SUM(B11+D11+F11+H11+J11+L11+N11+P11+T11+V11+X11+R11)</f>
        <v>186</v>
      </c>
      <c r="AA11" s="169">
        <f aca="true" t="shared" si="13" ref="AA11:AA18">((Z11/Z$19*100))</f>
        <v>3.4727408513816282</v>
      </c>
    </row>
    <row r="12" spans="1:27" ht="24.75" customHeight="1">
      <c r="A12" s="168" t="s">
        <v>36</v>
      </c>
      <c r="B12" s="41">
        <v>1</v>
      </c>
      <c r="C12" s="169">
        <f t="shared" si="0"/>
        <v>5.555555555555555</v>
      </c>
      <c r="D12" s="41">
        <v>2</v>
      </c>
      <c r="E12" s="169">
        <f t="shared" si="1"/>
        <v>8</v>
      </c>
      <c r="F12" s="41">
        <v>3</v>
      </c>
      <c r="G12" s="169">
        <f t="shared" si="2"/>
        <v>0.36231884057971014</v>
      </c>
      <c r="H12" s="41">
        <v>11</v>
      </c>
      <c r="I12" s="169">
        <f t="shared" si="3"/>
        <v>2.5404157043879905</v>
      </c>
      <c r="J12" s="41">
        <v>15</v>
      </c>
      <c r="K12" s="169">
        <f t="shared" si="4"/>
        <v>5.033557046979865</v>
      </c>
      <c r="L12" s="41">
        <v>27</v>
      </c>
      <c r="M12" s="169">
        <f t="shared" si="5"/>
        <v>8.385093167701864</v>
      </c>
      <c r="N12" s="20">
        <v>38</v>
      </c>
      <c r="O12" s="169">
        <f t="shared" si="6"/>
        <v>1.595298068849706</v>
      </c>
      <c r="P12" s="41">
        <v>14</v>
      </c>
      <c r="Q12" s="169">
        <f t="shared" si="7"/>
        <v>1.73053152039555</v>
      </c>
      <c r="R12" s="150">
        <v>0</v>
      </c>
      <c r="S12" s="151">
        <f t="shared" si="8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4</v>
      </c>
      <c r="Y12" s="169">
        <f t="shared" si="11"/>
        <v>20</v>
      </c>
      <c r="Z12" s="20">
        <f t="shared" si="12"/>
        <v>115</v>
      </c>
      <c r="AA12" s="169">
        <f t="shared" si="13"/>
        <v>2.147124719940254</v>
      </c>
    </row>
    <row r="13" spans="1:27" ht="24.75" customHeight="1">
      <c r="A13" s="168" t="s">
        <v>37</v>
      </c>
      <c r="B13" s="41">
        <v>1</v>
      </c>
      <c r="C13" s="169">
        <f t="shared" si="0"/>
        <v>5.555555555555555</v>
      </c>
      <c r="D13" s="41">
        <v>2</v>
      </c>
      <c r="E13" s="169">
        <f t="shared" si="1"/>
        <v>8</v>
      </c>
      <c r="F13" s="41">
        <v>219</v>
      </c>
      <c r="G13" s="169">
        <f t="shared" si="2"/>
        <v>26.44927536231884</v>
      </c>
      <c r="H13" s="41">
        <v>5</v>
      </c>
      <c r="I13" s="169">
        <f t="shared" si="3"/>
        <v>1.1547344110854503</v>
      </c>
      <c r="J13" s="41">
        <v>8</v>
      </c>
      <c r="K13" s="169">
        <f t="shared" si="4"/>
        <v>2.684563758389262</v>
      </c>
      <c r="L13" s="41">
        <v>7</v>
      </c>
      <c r="M13" s="169">
        <f t="shared" si="5"/>
        <v>2.1739130434782608</v>
      </c>
      <c r="N13" s="20">
        <v>26</v>
      </c>
      <c r="O13" s="169">
        <f t="shared" si="6"/>
        <v>1.09151973131822</v>
      </c>
      <c r="P13" s="41">
        <v>9</v>
      </c>
      <c r="Q13" s="169">
        <f t="shared" si="7"/>
        <v>1.1124845488257107</v>
      </c>
      <c r="R13" s="150">
        <v>0</v>
      </c>
      <c r="S13" s="151">
        <f t="shared" si="8"/>
        <v>0</v>
      </c>
      <c r="T13" s="41">
        <v>34</v>
      </c>
      <c r="U13" s="169">
        <f t="shared" si="9"/>
        <v>19.318181818181817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311</v>
      </c>
      <c r="AA13" s="169">
        <f t="shared" si="13"/>
        <v>5.8065720687079905</v>
      </c>
    </row>
    <row r="14" spans="1:27" ht="24.75" customHeight="1">
      <c r="A14" s="168" t="s">
        <v>38</v>
      </c>
      <c r="B14" s="41">
        <v>8</v>
      </c>
      <c r="C14" s="169">
        <f t="shared" si="0"/>
        <v>44.44444444444444</v>
      </c>
      <c r="D14" s="41">
        <v>1</v>
      </c>
      <c r="E14" s="169">
        <f t="shared" si="1"/>
        <v>4</v>
      </c>
      <c r="F14" s="41">
        <v>329</v>
      </c>
      <c r="G14" s="169">
        <f t="shared" si="2"/>
        <v>39.73429951690821</v>
      </c>
      <c r="H14" s="41">
        <v>245</v>
      </c>
      <c r="I14" s="169">
        <f t="shared" si="3"/>
        <v>56.581986143187066</v>
      </c>
      <c r="J14" s="41">
        <v>136</v>
      </c>
      <c r="K14" s="169">
        <f t="shared" si="4"/>
        <v>45.63758389261745</v>
      </c>
      <c r="L14" s="41">
        <v>114</v>
      </c>
      <c r="M14" s="169">
        <f t="shared" si="5"/>
        <v>35.40372670807454</v>
      </c>
      <c r="N14" s="20">
        <v>504</v>
      </c>
      <c r="O14" s="169">
        <f t="shared" si="6"/>
        <v>21.158690176322416</v>
      </c>
      <c r="P14" s="41">
        <v>240</v>
      </c>
      <c r="Q14" s="169">
        <f t="shared" si="7"/>
        <v>29.666254635352285</v>
      </c>
      <c r="R14" s="150">
        <v>2</v>
      </c>
      <c r="S14" s="151">
        <f t="shared" si="8"/>
        <v>6.896551724137931</v>
      </c>
      <c r="T14" s="41">
        <v>8</v>
      </c>
      <c r="U14" s="169">
        <f t="shared" si="9"/>
        <v>4.545454545454546</v>
      </c>
      <c r="V14" s="41">
        <v>2</v>
      </c>
      <c r="W14" s="169">
        <f t="shared" si="10"/>
        <v>12.5</v>
      </c>
      <c r="X14" s="41">
        <v>8</v>
      </c>
      <c r="Y14" s="169">
        <f t="shared" si="11"/>
        <v>40</v>
      </c>
      <c r="Z14" s="20">
        <f t="shared" si="12"/>
        <v>1597</v>
      </c>
      <c r="AA14" s="169">
        <f t="shared" si="13"/>
        <v>29.817027632561615</v>
      </c>
    </row>
    <row r="15" spans="1:27" ht="24.75" customHeight="1">
      <c r="A15" s="168" t="s">
        <v>39</v>
      </c>
      <c r="B15" s="41">
        <v>0</v>
      </c>
      <c r="C15" s="169">
        <f t="shared" si="0"/>
        <v>0</v>
      </c>
      <c r="D15" s="41">
        <v>0</v>
      </c>
      <c r="E15" s="169">
        <f t="shared" si="1"/>
        <v>0</v>
      </c>
      <c r="F15" s="41">
        <v>40</v>
      </c>
      <c r="G15" s="169">
        <f t="shared" si="2"/>
        <v>4.830917874396135</v>
      </c>
      <c r="H15" s="41">
        <v>9</v>
      </c>
      <c r="I15" s="169">
        <f t="shared" si="3"/>
        <v>2.0785219399538106</v>
      </c>
      <c r="J15" s="41">
        <v>10</v>
      </c>
      <c r="K15" s="169">
        <f t="shared" si="4"/>
        <v>3.3557046979865772</v>
      </c>
      <c r="L15" s="41">
        <v>15</v>
      </c>
      <c r="M15" s="169">
        <f t="shared" si="5"/>
        <v>4.658385093167702</v>
      </c>
      <c r="N15" s="20">
        <v>34</v>
      </c>
      <c r="O15" s="169">
        <f t="shared" si="6"/>
        <v>1.4273719563392109</v>
      </c>
      <c r="P15" s="41">
        <v>15</v>
      </c>
      <c r="Q15" s="169">
        <f t="shared" si="7"/>
        <v>1.8541409147095178</v>
      </c>
      <c r="R15" s="150">
        <v>2</v>
      </c>
      <c r="S15" s="151">
        <f t="shared" si="8"/>
        <v>6.896551724137931</v>
      </c>
      <c r="T15" s="41">
        <v>0</v>
      </c>
      <c r="U15" s="169">
        <f t="shared" si="9"/>
        <v>0</v>
      </c>
      <c r="V15" s="41">
        <v>2</v>
      </c>
      <c r="W15" s="169">
        <f t="shared" si="10"/>
        <v>12.5</v>
      </c>
      <c r="X15" s="41">
        <v>3</v>
      </c>
      <c r="Y15" s="169">
        <f t="shared" si="11"/>
        <v>15</v>
      </c>
      <c r="Z15" s="20">
        <f t="shared" si="12"/>
        <v>130</v>
      </c>
      <c r="AA15" s="169">
        <f t="shared" si="13"/>
        <v>2.4271844660194173</v>
      </c>
    </row>
    <row r="16" spans="1:27" ht="24.75" customHeight="1">
      <c r="A16" s="168" t="s">
        <v>40</v>
      </c>
      <c r="B16" s="41">
        <v>1</v>
      </c>
      <c r="C16" s="169">
        <f t="shared" si="0"/>
        <v>5.555555555555555</v>
      </c>
      <c r="D16" s="41">
        <v>18</v>
      </c>
      <c r="E16" s="169">
        <f t="shared" si="1"/>
        <v>72</v>
      </c>
      <c r="F16" s="41">
        <v>212</v>
      </c>
      <c r="G16" s="169">
        <f t="shared" si="2"/>
        <v>25.60386473429952</v>
      </c>
      <c r="H16" s="41">
        <v>138</v>
      </c>
      <c r="I16" s="169">
        <f t="shared" si="3"/>
        <v>31.87066974595843</v>
      </c>
      <c r="J16" s="41">
        <v>78</v>
      </c>
      <c r="K16" s="169">
        <f t="shared" si="4"/>
        <v>26.174496644295303</v>
      </c>
      <c r="L16" s="41">
        <v>40</v>
      </c>
      <c r="M16" s="169">
        <f t="shared" si="5"/>
        <v>12.422360248447205</v>
      </c>
      <c r="N16" s="20">
        <v>1293</v>
      </c>
      <c r="O16" s="169">
        <f t="shared" si="6"/>
        <v>54.28211586901763</v>
      </c>
      <c r="P16" s="41">
        <v>327</v>
      </c>
      <c r="Q16" s="169">
        <f t="shared" si="7"/>
        <v>40.42027194066749</v>
      </c>
      <c r="R16" s="150">
        <v>5</v>
      </c>
      <c r="S16" s="151">
        <f t="shared" si="8"/>
        <v>17.24137931034483</v>
      </c>
      <c r="T16" s="41">
        <v>72</v>
      </c>
      <c r="U16" s="169">
        <f t="shared" si="9"/>
        <v>40.909090909090914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2184</v>
      </c>
      <c r="AA16" s="169">
        <f t="shared" si="13"/>
        <v>40.77669902912621</v>
      </c>
    </row>
    <row r="17" spans="1:27" ht="24.75" customHeight="1">
      <c r="A17" s="168" t="s">
        <v>41</v>
      </c>
      <c r="B17" s="41">
        <v>0</v>
      </c>
      <c r="C17" s="169">
        <f t="shared" si="0"/>
        <v>0</v>
      </c>
      <c r="D17" s="41">
        <v>0</v>
      </c>
      <c r="E17" s="169">
        <f t="shared" si="1"/>
        <v>0</v>
      </c>
      <c r="F17" s="41">
        <v>9</v>
      </c>
      <c r="G17" s="169">
        <f t="shared" si="2"/>
        <v>1.0869565217391304</v>
      </c>
      <c r="H17" s="41">
        <v>3</v>
      </c>
      <c r="I17" s="169">
        <f t="shared" si="3"/>
        <v>0.6928406466512702</v>
      </c>
      <c r="J17" s="41">
        <v>4</v>
      </c>
      <c r="K17" s="169">
        <f t="shared" si="4"/>
        <v>1.342281879194631</v>
      </c>
      <c r="L17" s="41">
        <v>27</v>
      </c>
      <c r="M17" s="169">
        <f t="shared" si="5"/>
        <v>8.385093167701864</v>
      </c>
      <c r="N17" s="20">
        <v>30</v>
      </c>
      <c r="O17" s="169">
        <f t="shared" si="6"/>
        <v>1.2594458438287155</v>
      </c>
      <c r="P17" s="41">
        <v>14</v>
      </c>
      <c r="Q17" s="169">
        <f t="shared" si="7"/>
        <v>1.73053152039555</v>
      </c>
      <c r="R17" s="150">
        <v>0</v>
      </c>
      <c r="S17" s="151">
        <f t="shared" si="8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6.25</v>
      </c>
      <c r="X17" s="41">
        <v>0</v>
      </c>
      <c r="Y17" s="169">
        <f t="shared" si="11"/>
        <v>0</v>
      </c>
      <c r="Z17" s="20">
        <f t="shared" si="12"/>
        <v>88</v>
      </c>
      <c r="AA17" s="169">
        <f t="shared" si="13"/>
        <v>1.6430171769977595</v>
      </c>
    </row>
    <row r="18" spans="1:27" ht="24.75" customHeight="1">
      <c r="A18" s="170" t="s">
        <v>42</v>
      </c>
      <c r="B18" s="116">
        <v>5</v>
      </c>
      <c r="C18" s="171">
        <f t="shared" si="0"/>
        <v>27.77777777777778</v>
      </c>
      <c r="D18" s="116">
        <v>0</v>
      </c>
      <c r="E18" s="171">
        <f t="shared" si="1"/>
        <v>0</v>
      </c>
      <c r="F18" s="116">
        <v>13</v>
      </c>
      <c r="G18" s="171">
        <f t="shared" si="2"/>
        <v>1.570048309178744</v>
      </c>
      <c r="H18" s="116">
        <v>2</v>
      </c>
      <c r="I18" s="171">
        <f t="shared" si="3"/>
        <v>0.4618937644341801</v>
      </c>
      <c r="J18" s="116">
        <v>0</v>
      </c>
      <c r="K18" s="171">
        <f t="shared" si="4"/>
        <v>0</v>
      </c>
      <c r="L18" s="116">
        <v>5</v>
      </c>
      <c r="M18" s="171">
        <f t="shared" si="5"/>
        <v>1.5527950310559007</v>
      </c>
      <c r="N18" s="21">
        <v>315</v>
      </c>
      <c r="O18" s="171">
        <f t="shared" si="6"/>
        <v>13.224181360201511</v>
      </c>
      <c r="P18" s="116">
        <v>30</v>
      </c>
      <c r="Q18" s="171">
        <f t="shared" si="7"/>
        <v>3.7082818294190356</v>
      </c>
      <c r="R18" s="152">
        <v>15</v>
      </c>
      <c r="S18" s="153">
        <f t="shared" si="8"/>
        <v>51.724137931034484</v>
      </c>
      <c r="T18" s="116">
        <v>51</v>
      </c>
      <c r="U18" s="171">
        <f t="shared" si="9"/>
        <v>28.97727272727273</v>
      </c>
      <c r="V18" s="116">
        <v>7</v>
      </c>
      <c r="W18" s="171">
        <f t="shared" si="10"/>
        <v>43.75</v>
      </c>
      <c r="X18" s="116">
        <v>3</v>
      </c>
      <c r="Y18" s="171">
        <f t="shared" si="11"/>
        <v>15</v>
      </c>
      <c r="Z18" s="21">
        <f t="shared" si="12"/>
        <v>446</v>
      </c>
      <c r="AA18" s="171">
        <f t="shared" si="13"/>
        <v>8.327109783420463</v>
      </c>
    </row>
    <row r="19" spans="1:27" ht="24.75" customHeight="1">
      <c r="A19" s="173" t="s">
        <v>62</v>
      </c>
      <c r="B19" s="163">
        <f>SUM(B10:B18)</f>
        <v>18</v>
      </c>
      <c r="C19" s="164">
        <f t="shared" si="0"/>
        <v>100</v>
      </c>
      <c r="D19" s="163">
        <f>SUM(D10:D18)</f>
        <v>25</v>
      </c>
      <c r="E19" s="164">
        <f t="shared" si="1"/>
        <v>100</v>
      </c>
      <c r="F19" s="163">
        <f>SUM(F10:F18)</f>
        <v>828</v>
      </c>
      <c r="G19" s="164">
        <f t="shared" si="2"/>
        <v>100</v>
      </c>
      <c r="H19" s="163">
        <f>SUM(H10:H18)</f>
        <v>433</v>
      </c>
      <c r="I19" s="164">
        <f t="shared" si="3"/>
        <v>100</v>
      </c>
      <c r="J19" s="163">
        <f>SUM(J10:J18)</f>
        <v>298</v>
      </c>
      <c r="K19" s="164">
        <f t="shared" si="4"/>
        <v>100</v>
      </c>
      <c r="L19" s="163">
        <f>SUM(L10:L18)</f>
        <v>322</v>
      </c>
      <c r="M19" s="164">
        <f t="shared" si="5"/>
        <v>100</v>
      </c>
      <c r="N19" s="104">
        <f>SUM(N10:N18)</f>
        <v>2382</v>
      </c>
      <c r="O19" s="164">
        <f t="shared" si="6"/>
        <v>100</v>
      </c>
      <c r="P19" s="163">
        <f>SUM(P10:P18)</f>
        <v>809</v>
      </c>
      <c r="Q19" s="164">
        <f t="shared" si="7"/>
        <v>100</v>
      </c>
      <c r="R19" s="104">
        <f>SUM(R10:R18)</f>
        <v>29</v>
      </c>
      <c r="S19" s="164">
        <f t="shared" si="8"/>
        <v>100</v>
      </c>
      <c r="T19" s="163">
        <f>SUM(T10:T18)</f>
        <v>176</v>
      </c>
      <c r="U19" s="164">
        <f t="shared" si="9"/>
        <v>100</v>
      </c>
      <c r="V19" s="163">
        <f>SUM(V10:V18)</f>
        <v>16</v>
      </c>
      <c r="W19" s="164">
        <f t="shared" si="10"/>
        <v>100</v>
      </c>
      <c r="X19" s="163">
        <f>SUM(X10:X18)</f>
        <v>20</v>
      </c>
      <c r="Y19" s="164">
        <f t="shared" si="11"/>
        <v>100</v>
      </c>
      <c r="Z19" s="104">
        <f>SUM(Z10:Z18)</f>
        <v>5356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3.140625" style="0" customWidth="1"/>
    <col min="2" max="2" width="5.8515625" style="0" bestFit="1" customWidth="1"/>
    <col min="3" max="3" width="6.421875" style="0" customWidth="1"/>
    <col min="4" max="4" width="4.00390625" style="0" customWidth="1"/>
    <col min="5" max="5" width="6.421875" style="0" customWidth="1"/>
    <col min="6" max="6" width="5.140625" style="0" customWidth="1"/>
    <col min="7" max="7" width="6.421875" style="0" customWidth="1"/>
    <col min="8" max="8" width="5.140625" style="0" customWidth="1"/>
    <col min="9" max="9" width="6.421875" style="0" customWidth="1"/>
    <col min="10" max="10" width="5.140625" style="0" customWidth="1"/>
    <col min="11" max="11" width="6.421875" style="0" customWidth="1"/>
    <col min="12" max="12" width="5.140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bestFit="1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bestFit="1" customWidth="1"/>
    <col min="21" max="21" width="6.421875" style="0" customWidth="1"/>
    <col min="22" max="22" width="5.8515625" style="0" bestFit="1" customWidth="1"/>
    <col min="23" max="23" width="6.421875" style="0" customWidth="1"/>
    <col min="24" max="24" width="5.8515625" style="0" bestFit="1" customWidth="1"/>
    <col min="25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24.75" customHeight="1">
      <c r="A5" s="213" t="s">
        <v>50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3</v>
      </c>
      <c r="G10" s="167">
        <f>((F10/F$19*100))</f>
        <v>0.356718192627824</v>
      </c>
      <c r="H10" s="113">
        <v>4</v>
      </c>
      <c r="I10" s="167">
        <f>((H10/H$19*100))</f>
        <v>0.78125</v>
      </c>
      <c r="J10" s="113">
        <v>3</v>
      </c>
      <c r="K10" s="167">
        <f>((J10/J$19*100))</f>
        <v>0.9584664536741214</v>
      </c>
      <c r="L10" s="113">
        <v>44</v>
      </c>
      <c r="M10" s="167">
        <f>((L10/L$19*100))</f>
        <v>12.790697674418606</v>
      </c>
      <c r="N10" s="19">
        <v>123</v>
      </c>
      <c r="O10" s="167">
        <f>((N10/N$19*100))</f>
        <v>4.492330168005844</v>
      </c>
      <c r="P10" s="113">
        <v>117</v>
      </c>
      <c r="Q10" s="167">
        <f>((P10/P$19*100))</f>
        <v>13.19052987598647</v>
      </c>
      <c r="R10" s="147">
        <v>7</v>
      </c>
      <c r="S10" s="148">
        <f aca="true" t="shared" si="0" ref="S10:S19">((R10/R$19*100))</f>
        <v>6.862745098039216</v>
      </c>
      <c r="T10" s="113">
        <v>46</v>
      </c>
      <c r="U10" s="167">
        <f>((T10/T$19*100))</f>
        <v>12.432432432432433</v>
      </c>
      <c r="V10" s="113">
        <v>8</v>
      </c>
      <c r="W10" s="167">
        <f>((V10/V$19*100))</f>
        <v>33.33333333333333</v>
      </c>
      <c r="X10" s="113">
        <v>2</v>
      </c>
      <c r="Y10" s="167">
        <f>((X10/X$19*100))</f>
        <v>6.666666666666667</v>
      </c>
      <c r="Z10" s="19">
        <f>SUM(B10+D10+F10+H10+J10+L10+N10+P10+T10+V10+X10+R10)</f>
        <v>357</v>
      </c>
      <c r="AA10" s="167">
        <f>((Z10/Z$19*100))</f>
        <v>5.745091728355327</v>
      </c>
    </row>
    <row r="11" spans="1:27" ht="24.75" customHeight="1">
      <c r="A11" s="168" t="s">
        <v>35</v>
      </c>
      <c r="B11" s="41">
        <v>3</v>
      </c>
      <c r="C11" s="169">
        <f aca="true" t="shared" si="1" ref="C11:C18">((B11/B$19*100))</f>
        <v>14.285714285714285</v>
      </c>
      <c r="D11" s="41">
        <v>1</v>
      </c>
      <c r="E11" s="169">
        <f aca="true" t="shared" si="2" ref="E11:E18">((D11/D$19*100))</f>
        <v>3.125</v>
      </c>
      <c r="F11" s="41">
        <v>3</v>
      </c>
      <c r="G11" s="169">
        <f aca="true" t="shared" si="3" ref="G11:G18">((F11/F$19*100))</f>
        <v>0.356718192627824</v>
      </c>
      <c r="H11" s="41">
        <v>8</v>
      </c>
      <c r="I11" s="169">
        <f aca="true" t="shared" si="4" ref="I11:I18">((H11/H$19*100))</f>
        <v>1.5625</v>
      </c>
      <c r="J11" s="41">
        <v>31</v>
      </c>
      <c r="K11" s="169">
        <f aca="true" t="shared" si="5" ref="K11:K18">((J11/J$19*100))</f>
        <v>9.904153354632587</v>
      </c>
      <c r="L11" s="41">
        <v>55</v>
      </c>
      <c r="M11" s="169">
        <f aca="true" t="shared" si="6" ref="M11:M18">((L11/L$19*100))</f>
        <v>15.988372093023257</v>
      </c>
      <c r="N11" s="20">
        <v>63</v>
      </c>
      <c r="O11" s="169">
        <f aca="true" t="shared" si="7" ref="O11:O18">((N11/N$19*100))</f>
        <v>2.3009495982468953</v>
      </c>
      <c r="P11" s="41">
        <v>77</v>
      </c>
      <c r="Q11" s="169">
        <f aca="true" t="shared" si="8" ref="Q11:Q18">((P11/P$19*100))</f>
        <v>8.680947012401354</v>
      </c>
      <c r="R11" s="150">
        <v>2</v>
      </c>
      <c r="S11" s="151">
        <f t="shared" si="0"/>
        <v>1.9607843137254901</v>
      </c>
      <c r="T11" s="41">
        <v>18</v>
      </c>
      <c r="U11" s="169">
        <f aca="true" t="shared" si="9" ref="U11:U18">((T11/T$19*100))</f>
        <v>4.864864864864865</v>
      </c>
      <c r="V11" s="41">
        <v>2</v>
      </c>
      <c r="W11" s="169">
        <f aca="true" t="shared" si="10" ref="W11:W18">((V11/V$19*100))</f>
        <v>8.333333333333332</v>
      </c>
      <c r="X11" s="41">
        <v>0</v>
      </c>
      <c r="Y11" s="169">
        <f aca="true" t="shared" si="11" ref="Y11:Y18">((X11/X$19*100))</f>
        <v>0</v>
      </c>
      <c r="Z11" s="20">
        <f aca="true" t="shared" si="12" ref="Z11:Z18">SUM(B11+D11+F11+H11+J11+L11+N11+P11+T11+V11+X11+R11)</f>
        <v>263</v>
      </c>
      <c r="AA11" s="169">
        <f aca="true" t="shared" si="13" ref="AA11:AA18">((Z11/Z$19*100))</f>
        <v>4.232378500160927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5</v>
      </c>
      <c r="G12" s="169">
        <f t="shared" si="3"/>
        <v>0.5945303210463734</v>
      </c>
      <c r="H12" s="41">
        <v>7</v>
      </c>
      <c r="I12" s="169">
        <f t="shared" si="4"/>
        <v>1.3671875</v>
      </c>
      <c r="J12" s="41">
        <v>24</v>
      </c>
      <c r="K12" s="169">
        <f t="shared" si="5"/>
        <v>7.667731629392971</v>
      </c>
      <c r="L12" s="41">
        <v>22</v>
      </c>
      <c r="M12" s="169">
        <f t="shared" si="6"/>
        <v>6.395348837209303</v>
      </c>
      <c r="N12" s="20">
        <v>27</v>
      </c>
      <c r="O12" s="169">
        <f t="shared" si="7"/>
        <v>0.9861212563915266</v>
      </c>
      <c r="P12" s="41">
        <v>16</v>
      </c>
      <c r="Q12" s="169">
        <f t="shared" si="8"/>
        <v>1.8038331454340473</v>
      </c>
      <c r="R12" s="150">
        <v>0</v>
      </c>
      <c r="S12" s="151">
        <f t="shared" si="0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7</v>
      </c>
      <c r="Y12" s="169">
        <f t="shared" si="11"/>
        <v>23.333333333333332</v>
      </c>
      <c r="Z12" s="20">
        <f t="shared" si="12"/>
        <v>108</v>
      </c>
      <c r="AA12" s="169">
        <f t="shared" si="13"/>
        <v>1.7380109430318635</v>
      </c>
    </row>
    <row r="13" spans="1:27" ht="24.75" customHeight="1">
      <c r="A13" s="168" t="s">
        <v>37</v>
      </c>
      <c r="B13" s="41">
        <v>1</v>
      </c>
      <c r="C13" s="169">
        <f t="shared" si="1"/>
        <v>4.761904761904762</v>
      </c>
      <c r="D13" s="41">
        <v>0</v>
      </c>
      <c r="E13" s="169">
        <f t="shared" si="2"/>
        <v>0</v>
      </c>
      <c r="F13" s="41">
        <v>233</v>
      </c>
      <c r="G13" s="169">
        <f t="shared" si="3"/>
        <v>27.705112960760996</v>
      </c>
      <c r="H13" s="41">
        <v>5</v>
      </c>
      <c r="I13" s="169">
        <f t="shared" si="4"/>
        <v>0.9765625</v>
      </c>
      <c r="J13" s="41">
        <v>6</v>
      </c>
      <c r="K13" s="169">
        <f t="shared" si="5"/>
        <v>1.9169329073482428</v>
      </c>
      <c r="L13" s="41">
        <v>5</v>
      </c>
      <c r="M13" s="169">
        <f t="shared" si="6"/>
        <v>1.4534883720930232</v>
      </c>
      <c r="N13" s="20">
        <v>40</v>
      </c>
      <c r="O13" s="169">
        <f t="shared" si="7"/>
        <v>1.460920379839299</v>
      </c>
      <c r="P13" s="41">
        <v>17</v>
      </c>
      <c r="Q13" s="169">
        <f t="shared" si="8"/>
        <v>1.9165727170236753</v>
      </c>
      <c r="R13" s="150">
        <v>0</v>
      </c>
      <c r="S13" s="151">
        <f t="shared" si="0"/>
        <v>0</v>
      </c>
      <c r="T13" s="41">
        <v>55</v>
      </c>
      <c r="U13" s="169">
        <f t="shared" si="9"/>
        <v>14.864864864864865</v>
      </c>
      <c r="V13" s="41">
        <v>5</v>
      </c>
      <c r="W13" s="169">
        <f t="shared" si="10"/>
        <v>20.833333333333336</v>
      </c>
      <c r="X13" s="41">
        <v>2</v>
      </c>
      <c r="Y13" s="169">
        <f t="shared" si="11"/>
        <v>6.666666666666667</v>
      </c>
      <c r="Z13" s="20">
        <f t="shared" si="12"/>
        <v>369</v>
      </c>
      <c r="AA13" s="169">
        <f t="shared" si="13"/>
        <v>5.9382040553588675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6</v>
      </c>
      <c r="E14" s="169">
        <f t="shared" si="2"/>
        <v>18.75</v>
      </c>
      <c r="F14" s="41">
        <v>343</v>
      </c>
      <c r="G14" s="169">
        <f t="shared" si="3"/>
        <v>40.78478002378122</v>
      </c>
      <c r="H14" s="41">
        <v>296</v>
      </c>
      <c r="I14" s="169">
        <f t="shared" si="4"/>
        <v>57.8125</v>
      </c>
      <c r="J14" s="41">
        <v>160</v>
      </c>
      <c r="K14" s="169">
        <f t="shared" si="5"/>
        <v>51.118210862619804</v>
      </c>
      <c r="L14" s="41">
        <v>124</v>
      </c>
      <c r="M14" s="169">
        <f t="shared" si="6"/>
        <v>36.04651162790697</v>
      </c>
      <c r="N14" s="20">
        <v>526</v>
      </c>
      <c r="O14" s="169">
        <f t="shared" si="7"/>
        <v>19.21110299488678</v>
      </c>
      <c r="P14" s="41">
        <v>201</v>
      </c>
      <c r="Q14" s="169">
        <f t="shared" si="8"/>
        <v>22.66065388951522</v>
      </c>
      <c r="R14" s="150">
        <v>11</v>
      </c>
      <c r="S14" s="151">
        <f t="shared" si="0"/>
        <v>10.784313725490197</v>
      </c>
      <c r="T14" s="41">
        <v>28</v>
      </c>
      <c r="U14" s="169">
        <f t="shared" si="9"/>
        <v>7.567567567567568</v>
      </c>
      <c r="V14" s="41">
        <v>8</v>
      </c>
      <c r="W14" s="169">
        <f t="shared" si="10"/>
        <v>33.33333333333333</v>
      </c>
      <c r="X14" s="41">
        <v>10</v>
      </c>
      <c r="Y14" s="169">
        <f t="shared" si="11"/>
        <v>33.33333333333333</v>
      </c>
      <c r="Z14" s="20">
        <f t="shared" si="12"/>
        <v>1713</v>
      </c>
      <c r="AA14" s="169">
        <f t="shared" si="13"/>
        <v>27.56678467975539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40</v>
      </c>
      <c r="G15" s="169">
        <f t="shared" si="3"/>
        <v>4.756242568370987</v>
      </c>
      <c r="H15" s="41">
        <v>15</v>
      </c>
      <c r="I15" s="169">
        <f t="shared" si="4"/>
        <v>2.9296875</v>
      </c>
      <c r="J15" s="41">
        <v>20</v>
      </c>
      <c r="K15" s="169">
        <f t="shared" si="5"/>
        <v>6.3897763578274756</v>
      </c>
      <c r="L15" s="41">
        <v>25</v>
      </c>
      <c r="M15" s="169">
        <f t="shared" si="6"/>
        <v>7.267441860465117</v>
      </c>
      <c r="N15" s="20">
        <v>27</v>
      </c>
      <c r="O15" s="169">
        <f t="shared" si="7"/>
        <v>0.9861212563915266</v>
      </c>
      <c r="P15" s="41">
        <v>22</v>
      </c>
      <c r="Q15" s="169">
        <f t="shared" si="8"/>
        <v>2.480270574971815</v>
      </c>
      <c r="R15" s="150">
        <v>0</v>
      </c>
      <c r="S15" s="151">
        <f t="shared" si="0"/>
        <v>0</v>
      </c>
      <c r="T15" s="41">
        <v>3</v>
      </c>
      <c r="U15" s="169">
        <f t="shared" si="9"/>
        <v>0.8108108108108109</v>
      </c>
      <c r="V15" s="41">
        <v>0</v>
      </c>
      <c r="W15" s="169">
        <f t="shared" si="10"/>
        <v>0</v>
      </c>
      <c r="X15" s="41">
        <v>4</v>
      </c>
      <c r="Y15" s="169">
        <f t="shared" si="11"/>
        <v>13.333333333333334</v>
      </c>
      <c r="Z15" s="20">
        <f t="shared" si="12"/>
        <v>156</v>
      </c>
      <c r="AA15" s="169">
        <f t="shared" si="13"/>
        <v>2.510460251046025</v>
      </c>
    </row>
    <row r="16" spans="1:27" ht="24.75" customHeight="1">
      <c r="A16" s="168" t="s">
        <v>40</v>
      </c>
      <c r="B16" s="41">
        <v>1</v>
      </c>
      <c r="C16" s="169">
        <f t="shared" si="1"/>
        <v>4.761904761904762</v>
      </c>
      <c r="D16" s="41">
        <v>1</v>
      </c>
      <c r="E16" s="169">
        <f t="shared" si="2"/>
        <v>3.125</v>
      </c>
      <c r="F16" s="41">
        <v>196</v>
      </c>
      <c r="G16" s="169">
        <f t="shared" si="3"/>
        <v>23.305588585017837</v>
      </c>
      <c r="H16" s="41">
        <v>171</v>
      </c>
      <c r="I16" s="169">
        <f t="shared" si="4"/>
        <v>33.3984375</v>
      </c>
      <c r="J16" s="41">
        <v>60</v>
      </c>
      <c r="K16" s="169">
        <f t="shared" si="5"/>
        <v>19.169329073482427</v>
      </c>
      <c r="L16" s="41">
        <v>52</v>
      </c>
      <c r="M16" s="169">
        <f t="shared" si="6"/>
        <v>15.11627906976744</v>
      </c>
      <c r="N16" s="20">
        <v>1715</v>
      </c>
      <c r="O16" s="169">
        <f t="shared" si="7"/>
        <v>62.636961285609935</v>
      </c>
      <c r="P16" s="41">
        <v>319</v>
      </c>
      <c r="Q16" s="169">
        <f t="shared" si="8"/>
        <v>35.963923337091316</v>
      </c>
      <c r="R16" s="150">
        <v>20</v>
      </c>
      <c r="S16" s="151">
        <f t="shared" si="0"/>
        <v>19.607843137254903</v>
      </c>
      <c r="T16" s="41">
        <v>108</v>
      </c>
      <c r="U16" s="169">
        <f t="shared" si="9"/>
        <v>29.18918918918919</v>
      </c>
      <c r="V16" s="41">
        <v>0</v>
      </c>
      <c r="W16" s="169">
        <f t="shared" si="10"/>
        <v>0</v>
      </c>
      <c r="X16" s="41">
        <v>1</v>
      </c>
      <c r="Y16" s="169">
        <f t="shared" si="11"/>
        <v>3.3333333333333335</v>
      </c>
      <c r="Z16" s="20">
        <f t="shared" si="12"/>
        <v>2644</v>
      </c>
      <c r="AA16" s="169">
        <f t="shared" si="13"/>
        <v>42.54908271644673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11</v>
      </c>
      <c r="G17" s="169">
        <f t="shared" si="3"/>
        <v>1.3079667063020213</v>
      </c>
      <c r="H17" s="41">
        <v>2</v>
      </c>
      <c r="I17" s="169">
        <f t="shared" si="4"/>
        <v>0.390625</v>
      </c>
      <c r="J17" s="41">
        <v>9</v>
      </c>
      <c r="K17" s="169">
        <f t="shared" si="5"/>
        <v>2.8753993610223643</v>
      </c>
      <c r="L17" s="41">
        <v>11</v>
      </c>
      <c r="M17" s="169">
        <f t="shared" si="6"/>
        <v>3.1976744186046515</v>
      </c>
      <c r="N17" s="20">
        <v>61</v>
      </c>
      <c r="O17" s="169">
        <f t="shared" si="7"/>
        <v>2.2279035792549307</v>
      </c>
      <c r="P17" s="41">
        <v>22</v>
      </c>
      <c r="Q17" s="169">
        <f t="shared" si="8"/>
        <v>2.480270574971815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4.166666666666666</v>
      </c>
      <c r="X17" s="41">
        <v>1</v>
      </c>
      <c r="Y17" s="169">
        <f t="shared" si="11"/>
        <v>3.3333333333333335</v>
      </c>
      <c r="Z17" s="20">
        <f t="shared" si="12"/>
        <v>118</v>
      </c>
      <c r="AA17" s="169">
        <f t="shared" si="13"/>
        <v>1.8989378822014804</v>
      </c>
    </row>
    <row r="18" spans="1:27" ht="24.75" customHeight="1">
      <c r="A18" s="170" t="s">
        <v>42</v>
      </c>
      <c r="B18" s="116">
        <v>16</v>
      </c>
      <c r="C18" s="171">
        <f t="shared" si="1"/>
        <v>76.19047619047619</v>
      </c>
      <c r="D18" s="116">
        <v>24</v>
      </c>
      <c r="E18" s="171">
        <f t="shared" si="2"/>
        <v>75</v>
      </c>
      <c r="F18" s="116">
        <v>7</v>
      </c>
      <c r="G18" s="171">
        <f t="shared" si="3"/>
        <v>0.8323424494649228</v>
      </c>
      <c r="H18" s="116">
        <v>4</v>
      </c>
      <c r="I18" s="171">
        <f t="shared" si="4"/>
        <v>0.78125</v>
      </c>
      <c r="J18" s="116">
        <v>0</v>
      </c>
      <c r="K18" s="171">
        <f t="shared" si="5"/>
        <v>0</v>
      </c>
      <c r="L18" s="116">
        <v>6</v>
      </c>
      <c r="M18" s="171">
        <f t="shared" si="6"/>
        <v>1.744186046511628</v>
      </c>
      <c r="N18" s="21">
        <v>156</v>
      </c>
      <c r="O18" s="171">
        <f t="shared" si="7"/>
        <v>5.697589481373265</v>
      </c>
      <c r="P18" s="116">
        <v>96</v>
      </c>
      <c r="Q18" s="171">
        <f t="shared" si="8"/>
        <v>10.822998872604284</v>
      </c>
      <c r="R18" s="152">
        <v>62</v>
      </c>
      <c r="S18" s="153">
        <f t="shared" si="0"/>
        <v>60.78431372549019</v>
      </c>
      <c r="T18" s="116">
        <v>112</v>
      </c>
      <c r="U18" s="171">
        <f t="shared" si="9"/>
        <v>30.270270270270274</v>
      </c>
      <c r="V18" s="116">
        <v>0</v>
      </c>
      <c r="W18" s="171">
        <f t="shared" si="10"/>
        <v>0</v>
      </c>
      <c r="X18" s="116">
        <v>3</v>
      </c>
      <c r="Y18" s="171">
        <f t="shared" si="11"/>
        <v>10</v>
      </c>
      <c r="Z18" s="21">
        <f t="shared" si="12"/>
        <v>486</v>
      </c>
      <c r="AA18" s="171">
        <f t="shared" si="13"/>
        <v>7.821049243643385</v>
      </c>
    </row>
    <row r="19" spans="1:27" ht="24.75" customHeight="1">
      <c r="A19" s="173" t="s">
        <v>62</v>
      </c>
      <c r="B19" s="163">
        <f>SUM(B10:B18)</f>
        <v>21</v>
      </c>
      <c r="C19" s="164">
        <f>((B19/B$19*100))</f>
        <v>100</v>
      </c>
      <c r="D19" s="163">
        <f>SUM(D10:D18)</f>
        <v>32</v>
      </c>
      <c r="E19" s="164">
        <f>((D19/D$19*100))</f>
        <v>100</v>
      </c>
      <c r="F19" s="163">
        <f>SUM(F10:F18)</f>
        <v>841</v>
      </c>
      <c r="G19" s="164">
        <f>((F19/F$19*100))</f>
        <v>100</v>
      </c>
      <c r="H19" s="163">
        <f>SUM(H10:H18)</f>
        <v>512</v>
      </c>
      <c r="I19" s="164">
        <f>((H19/H$19*100))</f>
        <v>100</v>
      </c>
      <c r="J19" s="163">
        <f>SUM(J10:J18)</f>
        <v>313</v>
      </c>
      <c r="K19" s="164">
        <f>((J19/J$19*100))</f>
        <v>100</v>
      </c>
      <c r="L19" s="163">
        <f>SUM(L10:L18)</f>
        <v>344</v>
      </c>
      <c r="M19" s="164">
        <f>((L19/L$19*100))</f>
        <v>100</v>
      </c>
      <c r="N19" s="104">
        <f>SUM(N10:N18)</f>
        <v>2738</v>
      </c>
      <c r="O19" s="164">
        <f>((N19/N$19*100))</f>
        <v>100</v>
      </c>
      <c r="P19" s="163">
        <f>SUM(P10:P18)</f>
        <v>887</v>
      </c>
      <c r="Q19" s="164">
        <f>((P19/P$19*100))</f>
        <v>100</v>
      </c>
      <c r="R19" s="104">
        <f>SUM(R10:R18)</f>
        <v>102</v>
      </c>
      <c r="S19" s="164">
        <f t="shared" si="0"/>
        <v>100</v>
      </c>
      <c r="T19" s="163">
        <f>SUM(T10:T18)</f>
        <v>370</v>
      </c>
      <c r="U19" s="164">
        <f>((T19/T$19*100))</f>
        <v>100</v>
      </c>
      <c r="V19" s="163">
        <f>SUM(V10:V18)</f>
        <v>24</v>
      </c>
      <c r="W19" s="164">
        <f>((V19/V$19*100))</f>
        <v>100</v>
      </c>
      <c r="X19" s="163">
        <f>SUM(X10:X18)</f>
        <v>30</v>
      </c>
      <c r="Y19" s="164">
        <f>((X19/X$19*100))</f>
        <v>100</v>
      </c>
      <c r="Z19" s="104">
        <f>SUM(Z10:Z18)</f>
        <v>6214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80" zoomScaleNormal="80" zoomScalePageLayoutView="0" workbookViewId="0" topLeftCell="A1">
      <selection activeCell="F23" sqref="F23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47" t="s">
        <v>52</v>
      </c>
      <c r="B1" s="47"/>
      <c r="C1" s="47"/>
      <c r="D1" s="47"/>
    </row>
    <row r="2" spans="1:4" ht="12.75">
      <c r="A2" s="47" t="s">
        <v>242</v>
      </c>
      <c r="B2" s="47"/>
      <c r="C2" s="47"/>
      <c r="D2" s="47"/>
    </row>
    <row r="3" spans="1:4" ht="12.75">
      <c r="A3" s="47" t="s">
        <v>266</v>
      </c>
      <c r="B3" s="47"/>
      <c r="C3" s="47"/>
      <c r="D3" s="47"/>
    </row>
    <row r="4" spans="1:18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6"/>
    </row>
    <row r="5" spans="1:18" ht="18">
      <c r="A5" s="213" t="s">
        <v>269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16"/>
    </row>
    <row r="6" ht="12.75">
      <c r="H6" s="11"/>
    </row>
    <row r="7" spans="1:18" ht="30" customHeight="1">
      <c r="A7" s="230" t="s">
        <v>1</v>
      </c>
      <c r="B7" s="232" t="s">
        <v>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</row>
    <row r="8" spans="1:18" ht="30" customHeight="1">
      <c r="A8" s="231"/>
      <c r="B8" s="204" t="s">
        <v>263</v>
      </c>
      <c r="C8" s="204" t="s">
        <v>264</v>
      </c>
      <c r="D8" s="204" t="s">
        <v>265</v>
      </c>
      <c r="E8" s="204" t="s">
        <v>22</v>
      </c>
      <c r="F8" s="204" t="s">
        <v>23</v>
      </c>
      <c r="G8" s="204" t="s">
        <v>24</v>
      </c>
      <c r="H8" s="204" t="s">
        <v>25</v>
      </c>
      <c r="I8" s="204" t="s">
        <v>26</v>
      </c>
      <c r="J8" s="204" t="s">
        <v>27</v>
      </c>
      <c r="K8" s="204" t="s">
        <v>28</v>
      </c>
      <c r="L8" s="204" t="s">
        <v>29</v>
      </c>
      <c r="M8" s="204" t="s">
        <v>63</v>
      </c>
      <c r="N8" s="204" t="s">
        <v>30</v>
      </c>
      <c r="O8" s="204" t="s">
        <v>31</v>
      </c>
      <c r="P8" s="204" t="s">
        <v>32</v>
      </c>
      <c r="Q8" s="204" t="s">
        <v>2</v>
      </c>
      <c r="R8" s="102" t="s">
        <v>3</v>
      </c>
    </row>
    <row r="9" spans="1:18" ht="30" customHeight="1">
      <c r="A9" s="92" t="s">
        <v>4</v>
      </c>
      <c r="B9" s="205">
        <v>0</v>
      </c>
      <c r="C9" s="205">
        <v>1</v>
      </c>
      <c r="D9" s="205">
        <v>0</v>
      </c>
      <c r="E9" s="93">
        <v>0</v>
      </c>
      <c r="F9" s="93">
        <v>1</v>
      </c>
      <c r="G9" s="93">
        <v>32</v>
      </c>
      <c r="H9" s="93">
        <v>10</v>
      </c>
      <c r="I9" s="93">
        <v>10</v>
      </c>
      <c r="J9" s="93">
        <v>28</v>
      </c>
      <c r="K9" s="93">
        <v>72</v>
      </c>
      <c r="L9" s="93">
        <v>62</v>
      </c>
      <c r="M9" s="93">
        <v>11</v>
      </c>
      <c r="N9" s="93">
        <v>22</v>
      </c>
      <c r="O9" s="93">
        <v>1</v>
      </c>
      <c r="P9" s="93">
        <v>0</v>
      </c>
      <c r="Q9" s="19">
        <f>SUM(B9:P9)</f>
        <v>250</v>
      </c>
      <c r="R9" s="94">
        <f>+Q9/$Q$22</f>
        <v>0.041111659266568</v>
      </c>
    </row>
    <row r="10" spans="1:18" ht="30" customHeight="1">
      <c r="A10" s="95" t="s">
        <v>5</v>
      </c>
      <c r="B10" s="206">
        <v>0</v>
      </c>
      <c r="C10" s="206">
        <v>0</v>
      </c>
      <c r="D10" s="206">
        <v>0</v>
      </c>
      <c r="E10" s="96">
        <v>2</v>
      </c>
      <c r="F10" s="96">
        <v>6</v>
      </c>
      <c r="G10" s="96">
        <v>4</v>
      </c>
      <c r="H10" s="96">
        <v>21</v>
      </c>
      <c r="I10" s="96">
        <v>24</v>
      </c>
      <c r="J10" s="96">
        <v>113</v>
      </c>
      <c r="K10" s="96">
        <v>75</v>
      </c>
      <c r="L10" s="96">
        <v>29</v>
      </c>
      <c r="M10" s="96">
        <v>9</v>
      </c>
      <c r="N10" s="96">
        <v>3</v>
      </c>
      <c r="O10" s="96">
        <v>2</v>
      </c>
      <c r="P10" s="96">
        <v>2</v>
      </c>
      <c r="Q10" s="20">
        <f aca="true" t="shared" si="0" ref="Q10:Q21">SUM(B10:P10)</f>
        <v>290</v>
      </c>
      <c r="R10" s="97">
        <f aca="true" t="shared" si="1" ref="R10:R21">+Q10/$Q$22</f>
        <v>0.04768952474921888</v>
      </c>
    </row>
    <row r="11" spans="1:18" ht="30" customHeight="1">
      <c r="A11" s="95" t="s">
        <v>6</v>
      </c>
      <c r="B11" s="206">
        <v>0</v>
      </c>
      <c r="C11" s="206">
        <v>0</v>
      </c>
      <c r="D11" s="206">
        <v>0</v>
      </c>
      <c r="E11" s="96">
        <v>0</v>
      </c>
      <c r="F11" s="96">
        <v>0</v>
      </c>
      <c r="G11" s="96">
        <v>1</v>
      </c>
      <c r="H11" s="96">
        <v>1</v>
      </c>
      <c r="I11" s="96">
        <v>0</v>
      </c>
      <c r="J11" s="96">
        <v>8</v>
      </c>
      <c r="K11" s="96">
        <v>17</v>
      </c>
      <c r="L11" s="96">
        <v>2</v>
      </c>
      <c r="M11" s="96">
        <v>0</v>
      </c>
      <c r="N11" s="96">
        <v>2</v>
      </c>
      <c r="O11" s="96">
        <v>0</v>
      </c>
      <c r="P11" s="96">
        <v>0</v>
      </c>
      <c r="Q11" s="20">
        <f t="shared" si="0"/>
        <v>31</v>
      </c>
      <c r="R11" s="97">
        <f t="shared" si="1"/>
        <v>0.0050978457490544315</v>
      </c>
    </row>
    <row r="12" spans="1:18" ht="30" customHeight="1">
      <c r="A12" s="95" t="s">
        <v>7</v>
      </c>
      <c r="B12" s="206">
        <v>0</v>
      </c>
      <c r="C12" s="206">
        <v>0</v>
      </c>
      <c r="D12" s="206">
        <v>0</v>
      </c>
      <c r="E12" s="96">
        <v>8</v>
      </c>
      <c r="F12" s="96">
        <v>6</v>
      </c>
      <c r="G12" s="96">
        <v>9</v>
      </c>
      <c r="H12" s="96">
        <v>14</v>
      </c>
      <c r="I12" s="96">
        <v>10</v>
      </c>
      <c r="J12" s="96">
        <v>27</v>
      </c>
      <c r="K12" s="96">
        <v>73</v>
      </c>
      <c r="L12" s="96">
        <v>24</v>
      </c>
      <c r="M12" s="96">
        <v>4</v>
      </c>
      <c r="N12" s="96">
        <v>11</v>
      </c>
      <c r="O12" s="96">
        <v>1</v>
      </c>
      <c r="P12" s="96">
        <v>6</v>
      </c>
      <c r="Q12" s="20">
        <f t="shared" si="0"/>
        <v>193</v>
      </c>
      <c r="R12" s="97">
        <f t="shared" si="1"/>
        <v>0.03173820095379049</v>
      </c>
    </row>
    <row r="13" spans="1:18" ht="30" customHeight="1">
      <c r="A13" s="95" t="s">
        <v>8</v>
      </c>
      <c r="B13" s="206">
        <v>0</v>
      </c>
      <c r="C13" s="206">
        <v>0</v>
      </c>
      <c r="D13" s="206">
        <v>0</v>
      </c>
      <c r="E13" s="96">
        <v>0</v>
      </c>
      <c r="F13" s="96">
        <v>0</v>
      </c>
      <c r="G13" s="96">
        <v>0</v>
      </c>
      <c r="H13" s="96">
        <v>1</v>
      </c>
      <c r="I13" s="96">
        <v>1</v>
      </c>
      <c r="J13" s="96">
        <v>3</v>
      </c>
      <c r="K13" s="96">
        <v>10</v>
      </c>
      <c r="L13" s="96">
        <v>1</v>
      </c>
      <c r="M13" s="96">
        <v>2</v>
      </c>
      <c r="N13" s="96">
        <v>0</v>
      </c>
      <c r="O13" s="96">
        <v>0</v>
      </c>
      <c r="P13" s="96">
        <v>0</v>
      </c>
      <c r="Q13" s="20">
        <f t="shared" si="0"/>
        <v>18</v>
      </c>
      <c r="R13" s="97">
        <f t="shared" si="1"/>
        <v>0.0029600394671928957</v>
      </c>
    </row>
    <row r="14" spans="1:18" ht="30" customHeight="1">
      <c r="A14" s="95" t="s">
        <v>9</v>
      </c>
      <c r="B14" s="206">
        <v>0</v>
      </c>
      <c r="C14" s="206">
        <v>0</v>
      </c>
      <c r="D14" s="206">
        <v>0</v>
      </c>
      <c r="E14" s="96">
        <v>0</v>
      </c>
      <c r="F14" s="96">
        <v>0</v>
      </c>
      <c r="G14" s="96">
        <v>2</v>
      </c>
      <c r="H14" s="96">
        <v>6</v>
      </c>
      <c r="I14" s="96">
        <v>6</v>
      </c>
      <c r="J14" s="96">
        <v>11</v>
      </c>
      <c r="K14" s="96">
        <v>39</v>
      </c>
      <c r="L14" s="96">
        <v>12</v>
      </c>
      <c r="M14" s="96">
        <v>0</v>
      </c>
      <c r="N14" s="96">
        <v>2</v>
      </c>
      <c r="O14" s="96">
        <v>0</v>
      </c>
      <c r="P14" s="96">
        <v>2</v>
      </c>
      <c r="Q14" s="20">
        <f t="shared" si="0"/>
        <v>80</v>
      </c>
      <c r="R14" s="97">
        <f t="shared" si="1"/>
        <v>0.01315573096530176</v>
      </c>
    </row>
    <row r="15" spans="1:18" ht="30" customHeight="1">
      <c r="A15" s="95" t="s">
        <v>10</v>
      </c>
      <c r="B15" s="206">
        <v>0</v>
      </c>
      <c r="C15" s="206">
        <v>0</v>
      </c>
      <c r="D15" s="206">
        <v>0</v>
      </c>
      <c r="E15" s="96">
        <v>2</v>
      </c>
      <c r="F15" s="96">
        <v>68</v>
      </c>
      <c r="G15" s="96">
        <v>700</v>
      </c>
      <c r="H15" s="96">
        <v>297</v>
      </c>
      <c r="I15" s="96">
        <v>164</v>
      </c>
      <c r="J15" s="96">
        <v>326</v>
      </c>
      <c r="K15" s="96">
        <v>473</v>
      </c>
      <c r="L15" s="96">
        <v>178</v>
      </c>
      <c r="M15" s="96">
        <v>12</v>
      </c>
      <c r="N15" s="96">
        <v>103</v>
      </c>
      <c r="O15" s="96">
        <v>0</v>
      </c>
      <c r="P15" s="96">
        <v>0</v>
      </c>
      <c r="Q15" s="20">
        <f t="shared" si="0"/>
        <v>2323</v>
      </c>
      <c r="R15" s="97">
        <f t="shared" si="1"/>
        <v>0.38200953790494985</v>
      </c>
    </row>
    <row r="16" spans="1:18" ht="30" customHeight="1">
      <c r="A16" s="95" t="s">
        <v>11</v>
      </c>
      <c r="B16" s="206">
        <v>0</v>
      </c>
      <c r="C16" s="206">
        <v>0</v>
      </c>
      <c r="D16" s="206">
        <v>0</v>
      </c>
      <c r="E16" s="96">
        <v>5</v>
      </c>
      <c r="F16" s="96">
        <v>17</v>
      </c>
      <c r="G16" s="96">
        <v>11</v>
      </c>
      <c r="H16" s="96">
        <v>37</v>
      </c>
      <c r="I16" s="96">
        <v>13</v>
      </c>
      <c r="J16" s="96">
        <v>78</v>
      </c>
      <c r="K16" s="96">
        <v>86</v>
      </c>
      <c r="L16" s="96">
        <v>44</v>
      </c>
      <c r="M16" s="96">
        <v>3</v>
      </c>
      <c r="N16" s="96">
        <v>1</v>
      </c>
      <c r="O16" s="96">
        <v>3</v>
      </c>
      <c r="P16" s="96">
        <v>0</v>
      </c>
      <c r="Q16" s="20">
        <f t="shared" si="0"/>
        <v>298</v>
      </c>
      <c r="R16" s="97">
        <f t="shared" si="1"/>
        <v>0.04900509784574905</v>
      </c>
    </row>
    <row r="17" spans="1:18" ht="30" customHeight="1">
      <c r="A17" s="95" t="s">
        <v>12</v>
      </c>
      <c r="B17" s="206">
        <v>0</v>
      </c>
      <c r="C17" s="206">
        <v>0</v>
      </c>
      <c r="D17" s="206">
        <v>0</v>
      </c>
      <c r="E17" s="96">
        <v>1</v>
      </c>
      <c r="F17" s="96">
        <v>4</v>
      </c>
      <c r="G17" s="96">
        <v>28</v>
      </c>
      <c r="H17" s="96">
        <v>33</v>
      </c>
      <c r="I17" s="96">
        <v>9</v>
      </c>
      <c r="J17" s="96">
        <v>35</v>
      </c>
      <c r="K17" s="96">
        <v>72</v>
      </c>
      <c r="L17" s="96">
        <v>22</v>
      </c>
      <c r="M17" s="96">
        <v>13</v>
      </c>
      <c r="N17" s="96">
        <v>5</v>
      </c>
      <c r="O17" s="96">
        <v>2</v>
      </c>
      <c r="P17" s="96">
        <v>0</v>
      </c>
      <c r="Q17" s="20">
        <f t="shared" si="0"/>
        <v>224</v>
      </c>
      <c r="R17" s="97">
        <f t="shared" si="1"/>
        <v>0.036836046702844925</v>
      </c>
    </row>
    <row r="18" spans="1:18" ht="30" customHeight="1">
      <c r="A18" s="95" t="s">
        <v>13</v>
      </c>
      <c r="B18" s="206">
        <v>0</v>
      </c>
      <c r="C18" s="206">
        <v>0</v>
      </c>
      <c r="D18" s="206">
        <v>0</v>
      </c>
      <c r="E18" s="98">
        <v>0</v>
      </c>
      <c r="F18" s="98">
        <v>1</v>
      </c>
      <c r="G18" s="98">
        <v>8</v>
      </c>
      <c r="H18" s="98">
        <v>28</v>
      </c>
      <c r="I18" s="98">
        <v>5</v>
      </c>
      <c r="J18" s="98">
        <v>9</v>
      </c>
      <c r="K18" s="98">
        <v>29</v>
      </c>
      <c r="L18" s="98">
        <v>10</v>
      </c>
      <c r="M18" s="98">
        <v>1</v>
      </c>
      <c r="N18" s="98">
        <v>1</v>
      </c>
      <c r="O18" s="98">
        <v>2</v>
      </c>
      <c r="P18" s="98">
        <v>0</v>
      </c>
      <c r="Q18" s="20">
        <f t="shared" si="0"/>
        <v>94</v>
      </c>
      <c r="R18" s="97">
        <f t="shared" si="1"/>
        <v>0.015457983884229568</v>
      </c>
    </row>
    <row r="19" spans="1:18" ht="30" customHeight="1">
      <c r="A19" s="95" t="s">
        <v>14</v>
      </c>
      <c r="B19" s="206">
        <v>0</v>
      </c>
      <c r="C19" s="206">
        <v>0</v>
      </c>
      <c r="D19" s="206">
        <v>0</v>
      </c>
      <c r="E19" s="96">
        <v>1</v>
      </c>
      <c r="F19" s="96">
        <v>1</v>
      </c>
      <c r="G19" s="96">
        <v>188</v>
      </c>
      <c r="H19" s="96">
        <v>43</v>
      </c>
      <c r="I19" s="96">
        <v>46</v>
      </c>
      <c r="J19" s="96">
        <v>93</v>
      </c>
      <c r="K19" s="96">
        <v>992</v>
      </c>
      <c r="L19" s="96">
        <v>535</v>
      </c>
      <c r="M19" s="96">
        <v>20</v>
      </c>
      <c r="N19" s="96">
        <v>4</v>
      </c>
      <c r="O19" s="96">
        <v>1</v>
      </c>
      <c r="P19" s="96">
        <v>0</v>
      </c>
      <c r="Q19" s="20">
        <f t="shared" si="0"/>
        <v>1924</v>
      </c>
      <c r="R19" s="97">
        <f t="shared" si="1"/>
        <v>0.3163953297155073</v>
      </c>
    </row>
    <row r="20" spans="1:18" ht="30" customHeight="1">
      <c r="A20" s="95" t="s">
        <v>15</v>
      </c>
      <c r="B20" s="206">
        <v>0</v>
      </c>
      <c r="C20" s="206">
        <v>0</v>
      </c>
      <c r="D20" s="206">
        <v>0</v>
      </c>
      <c r="E20" s="96">
        <v>0</v>
      </c>
      <c r="F20" s="96">
        <v>0</v>
      </c>
      <c r="G20" s="96">
        <v>2</v>
      </c>
      <c r="H20" s="96">
        <v>0</v>
      </c>
      <c r="I20" s="96">
        <v>0</v>
      </c>
      <c r="J20" s="96">
        <v>0</v>
      </c>
      <c r="K20" s="96">
        <v>9</v>
      </c>
      <c r="L20" s="96">
        <v>9</v>
      </c>
      <c r="M20" s="96">
        <v>0</v>
      </c>
      <c r="N20" s="96">
        <v>0</v>
      </c>
      <c r="O20" s="96">
        <v>0</v>
      </c>
      <c r="P20" s="96">
        <v>1</v>
      </c>
      <c r="Q20" s="20">
        <f t="shared" si="0"/>
        <v>21</v>
      </c>
      <c r="R20" s="97">
        <f t="shared" si="1"/>
        <v>0.003453379378391712</v>
      </c>
    </row>
    <row r="21" spans="1:18" ht="30" customHeight="1">
      <c r="A21" s="99" t="s">
        <v>16</v>
      </c>
      <c r="B21" s="207">
        <v>6</v>
      </c>
      <c r="C21" s="207">
        <v>0</v>
      </c>
      <c r="D21" s="207">
        <v>0</v>
      </c>
      <c r="E21" s="100">
        <v>1</v>
      </c>
      <c r="F21" s="100">
        <v>6</v>
      </c>
      <c r="G21" s="100">
        <v>1</v>
      </c>
      <c r="H21" s="100">
        <v>10</v>
      </c>
      <c r="I21" s="100">
        <v>8</v>
      </c>
      <c r="J21" s="100">
        <v>71</v>
      </c>
      <c r="K21" s="100">
        <v>169</v>
      </c>
      <c r="L21" s="100">
        <v>41</v>
      </c>
      <c r="M21" s="100">
        <v>9</v>
      </c>
      <c r="N21" s="100">
        <v>3</v>
      </c>
      <c r="O21" s="100">
        <v>9</v>
      </c>
      <c r="P21" s="100">
        <v>1</v>
      </c>
      <c r="Q21" s="21">
        <f t="shared" si="0"/>
        <v>335</v>
      </c>
      <c r="R21" s="101">
        <f t="shared" si="1"/>
        <v>0.05508962341720112</v>
      </c>
    </row>
    <row r="22" spans="1:18" ht="30" customHeight="1">
      <c r="A22" s="208" t="s">
        <v>62</v>
      </c>
      <c r="B22" s="104">
        <f>SUM(B9:B21)</f>
        <v>6</v>
      </c>
      <c r="C22" s="104">
        <f>SUM(C9:C21)</f>
        <v>1</v>
      </c>
      <c r="D22" s="104">
        <f>SUM(D9:D21)</f>
        <v>0</v>
      </c>
      <c r="E22" s="104">
        <f>SUM(E9:E21)</f>
        <v>20</v>
      </c>
      <c r="F22" s="104">
        <f>SUM(F9:F21)</f>
        <v>110</v>
      </c>
      <c r="G22" s="104">
        <f aca="true" t="shared" si="2" ref="G22:Q22">SUM(G9:G21)</f>
        <v>986</v>
      </c>
      <c r="H22" s="104">
        <f t="shared" si="2"/>
        <v>501</v>
      </c>
      <c r="I22" s="104">
        <f t="shared" si="2"/>
        <v>296</v>
      </c>
      <c r="J22" s="104">
        <f t="shared" si="2"/>
        <v>802</v>
      </c>
      <c r="K22" s="104">
        <f t="shared" si="2"/>
        <v>2116</v>
      </c>
      <c r="L22" s="104">
        <f t="shared" si="2"/>
        <v>969</v>
      </c>
      <c r="M22" s="104">
        <f t="shared" si="2"/>
        <v>84</v>
      </c>
      <c r="N22" s="104">
        <f t="shared" si="2"/>
        <v>157</v>
      </c>
      <c r="O22" s="104">
        <f t="shared" si="2"/>
        <v>21</v>
      </c>
      <c r="P22" s="104">
        <f t="shared" si="2"/>
        <v>12</v>
      </c>
      <c r="Q22" s="104">
        <f t="shared" si="2"/>
        <v>6081</v>
      </c>
      <c r="R22" s="105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1</v>
      </c>
      <c r="E10" s="167">
        <f>((D10/D$19*100))</f>
        <v>2.272727272727273</v>
      </c>
      <c r="F10" s="113">
        <v>7</v>
      </c>
      <c r="G10" s="167">
        <f>((F10/F$19*100))</f>
        <v>0.5507474429583006</v>
      </c>
      <c r="H10" s="113">
        <v>1</v>
      </c>
      <c r="I10" s="167">
        <f>((H10/H$19*100))</f>
        <v>0.22779043280182232</v>
      </c>
      <c r="J10" s="113">
        <v>11</v>
      </c>
      <c r="K10" s="167">
        <f>((J10/J$19*100))</f>
        <v>4.3999999999999995</v>
      </c>
      <c r="L10" s="113">
        <v>41</v>
      </c>
      <c r="M10" s="167">
        <f>((L10/L$19*100))</f>
        <v>14.642857142857144</v>
      </c>
      <c r="N10" s="19">
        <v>85</v>
      </c>
      <c r="O10" s="167">
        <f>((N10/N$19*100))</f>
        <v>2.8970688479890936</v>
      </c>
      <c r="P10" s="113">
        <v>98</v>
      </c>
      <c r="Q10" s="167">
        <f>((P10/P$19*100))</f>
        <v>13.592233009708737</v>
      </c>
      <c r="R10" s="147">
        <v>7</v>
      </c>
      <c r="S10" s="148">
        <f aca="true" t="shared" si="0" ref="S10:S19">((R10/R$19*100))</f>
        <v>25</v>
      </c>
      <c r="T10" s="113">
        <v>36</v>
      </c>
      <c r="U10" s="167">
        <f>((T10/T$19*100))</f>
        <v>34.95145631067961</v>
      </c>
      <c r="V10" s="113">
        <v>0</v>
      </c>
      <c r="W10" s="167">
        <f>((V10/V$19*100))</f>
        <v>0</v>
      </c>
      <c r="X10" s="113">
        <v>1</v>
      </c>
      <c r="Y10" s="167">
        <f>((X10/X$19*100))</f>
        <v>5.555555555555555</v>
      </c>
      <c r="Z10" s="19">
        <f>SUM(B10+D10+F10+H10+J10+L10+N10+P10+T10+V10+X10+R10)</f>
        <v>288</v>
      </c>
      <c r="AA10" s="167">
        <f>((Z10/Z$19*100))</f>
        <v>4.707420725727362</v>
      </c>
    </row>
    <row r="11" spans="1:27" ht="24.75" customHeight="1">
      <c r="A11" s="168" t="s">
        <v>35</v>
      </c>
      <c r="B11" s="41">
        <v>2</v>
      </c>
      <c r="C11" s="169">
        <f aca="true" t="shared" si="1" ref="C11:C18">((B11/B$19*100))</f>
        <v>7.6923076923076925</v>
      </c>
      <c r="D11" s="41">
        <v>3</v>
      </c>
      <c r="E11" s="169">
        <f aca="true" t="shared" si="2" ref="E11:E18">((D11/D$19*100))</f>
        <v>6.8181818181818175</v>
      </c>
      <c r="F11" s="41">
        <v>13</v>
      </c>
      <c r="G11" s="169">
        <f aca="true" t="shared" si="3" ref="G11:G18">((F11/F$19*100))</f>
        <v>1.0228166797797011</v>
      </c>
      <c r="H11" s="41">
        <v>8</v>
      </c>
      <c r="I11" s="169">
        <f aca="true" t="shared" si="4" ref="I11:I18">((H11/H$19*100))</f>
        <v>1.8223234624145785</v>
      </c>
      <c r="J11" s="41">
        <v>13</v>
      </c>
      <c r="K11" s="169">
        <f aca="true" t="shared" si="5" ref="K11:K18">((J11/J$19*100))</f>
        <v>5.2</v>
      </c>
      <c r="L11" s="41">
        <v>20</v>
      </c>
      <c r="M11" s="169">
        <f aca="true" t="shared" si="6" ref="M11:M18">((L11/L$19*100))</f>
        <v>7.142857142857142</v>
      </c>
      <c r="N11" s="20">
        <v>19</v>
      </c>
      <c r="O11" s="169">
        <f aca="true" t="shared" si="7" ref="O11:O18">((N11/N$19*100))</f>
        <v>0.6475800954328562</v>
      </c>
      <c r="P11" s="41">
        <v>53</v>
      </c>
      <c r="Q11" s="169">
        <f aca="true" t="shared" si="8" ref="Q11:Q18">((P11/P$19*100))</f>
        <v>7.350901525658807</v>
      </c>
      <c r="R11" s="150">
        <v>1</v>
      </c>
      <c r="S11" s="151">
        <f t="shared" si="0"/>
        <v>3.571428571428571</v>
      </c>
      <c r="T11" s="41">
        <v>5</v>
      </c>
      <c r="U11" s="169">
        <f aca="true" t="shared" si="9" ref="U11:U18">((T11/T$19*100))</f>
        <v>4.854368932038835</v>
      </c>
      <c r="V11" s="41">
        <v>0</v>
      </c>
      <c r="W11" s="169">
        <f aca="true" t="shared" si="10" ref="W11:W18">((V11/V$19*100))</f>
        <v>0</v>
      </c>
      <c r="X11" s="41">
        <v>4</v>
      </c>
      <c r="Y11" s="169">
        <f aca="true" t="shared" si="11" ref="Y11:Y18">((X11/X$19*100))</f>
        <v>22.22222222222222</v>
      </c>
      <c r="Z11" s="20">
        <f aca="true" t="shared" si="12" ref="Z11:Z18">SUM(B11+D11+F11+H11+J11+L11+N11+P11+T11+V11+X11+R11)</f>
        <v>141</v>
      </c>
      <c r="AA11" s="169">
        <f aca="true" t="shared" si="13" ref="AA11:AA18">((Z11/Z$19*100))</f>
        <v>2.304674730304021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3</v>
      </c>
      <c r="G12" s="169">
        <f t="shared" si="3"/>
        <v>0.23603461841070023</v>
      </c>
      <c r="H12" s="41">
        <v>10</v>
      </c>
      <c r="I12" s="169">
        <f t="shared" si="4"/>
        <v>2.277904328018223</v>
      </c>
      <c r="J12" s="41">
        <v>13</v>
      </c>
      <c r="K12" s="169">
        <f t="shared" si="5"/>
        <v>5.2</v>
      </c>
      <c r="L12" s="41">
        <v>14</v>
      </c>
      <c r="M12" s="169">
        <f t="shared" si="6"/>
        <v>5</v>
      </c>
      <c r="N12" s="20">
        <v>13</v>
      </c>
      <c r="O12" s="169">
        <f t="shared" si="7"/>
        <v>0.44308111792774374</v>
      </c>
      <c r="P12" s="41">
        <v>24</v>
      </c>
      <c r="Q12" s="169">
        <f t="shared" si="8"/>
        <v>3.3287101248266295</v>
      </c>
      <c r="R12" s="150">
        <v>0</v>
      </c>
      <c r="S12" s="151">
        <f t="shared" si="0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6</v>
      </c>
      <c r="Y12" s="169">
        <f t="shared" si="11"/>
        <v>33.33333333333333</v>
      </c>
      <c r="Z12" s="20">
        <f t="shared" si="12"/>
        <v>83</v>
      </c>
      <c r="AA12" s="169">
        <f t="shared" si="13"/>
        <v>1.3566525008172605</v>
      </c>
    </row>
    <row r="13" spans="1:27" ht="24.75" customHeight="1">
      <c r="A13" s="168" t="s">
        <v>37</v>
      </c>
      <c r="B13" s="41">
        <v>0</v>
      </c>
      <c r="C13" s="169">
        <f t="shared" si="1"/>
        <v>0</v>
      </c>
      <c r="D13" s="41">
        <v>1</v>
      </c>
      <c r="E13" s="169">
        <f t="shared" si="2"/>
        <v>2.272727272727273</v>
      </c>
      <c r="F13" s="41">
        <v>612</v>
      </c>
      <c r="G13" s="169">
        <f t="shared" si="3"/>
        <v>48.151062155782846</v>
      </c>
      <c r="H13" s="41">
        <v>15</v>
      </c>
      <c r="I13" s="169">
        <f t="shared" si="4"/>
        <v>3.416856492027335</v>
      </c>
      <c r="J13" s="41">
        <v>8</v>
      </c>
      <c r="K13" s="169">
        <f t="shared" si="5"/>
        <v>3.2</v>
      </c>
      <c r="L13" s="41">
        <v>5</v>
      </c>
      <c r="M13" s="169">
        <f t="shared" si="6"/>
        <v>1.7857142857142856</v>
      </c>
      <c r="N13" s="20">
        <v>18</v>
      </c>
      <c r="O13" s="169">
        <f t="shared" si="7"/>
        <v>0.6134969325153374</v>
      </c>
      <c r="P13" s="41">
        <v>23</v>
      </c>
      <c r="Q13" s="169">
        <f t="shared" si="8"/>
        <v>3.19001386962552</v>
      </c>
      <c r="R13" s="150">
        <v>0</v>
      </c>
      <c r="S13" s="151">
        <f t="shared" si="0"/>
        <v>0</v>
      </c>
      <c r="T13" s="41">
        <v>14</v>
      </c>
      <c r="U13" s="169">
        <f t="shared" si="9"/>
        <v>13.592233009708737</v>
      </c>
      <c r="V13" s="41">
        <v>0</v>
      </c>
      <c r="W13" s="169">
        <f t="shared" si="10"/>
        <v>0</v>
      </c>
      <c r="X13" s="41">
        <v>1</v>
      </c>
      <c r="Y13" s="169">
        <f t="shared" si="11"/>
        <v>5.555555555555555</v>
      </c>
      <c r="Z13" s="20">
        <f t="shared" si="12"/>
        <v>697</v>
      </c>
      <c r="AA13" s="169">
        <f t="shared" si="13"/>
        <v>11.392611964694344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14</v>
      </c>
      <c r="E14" s="169">
        <f t="shared" si="2"/>
        <v>31.818181818181817</v>
      </c>
      <c r="F14" s="41">
        <v>498</v>
      </c>
      <c r="G14" s="169">
        <f t="shared" si="3"/>
        <v>39.181746656176244</v>
      </c>
      <c r="H14" s="41">
        <v>299</v>
      </c>
      <c r="I14" s="169">
        <f t="shared" si="4"/>
        <v>68.10933940774487</v>
      </c>
      <c r="J14" s="41">
        <v>120</v>
      </c>
      <c r="K14" s="169">
        <f t="shared" si="5"/>
        <v>48</v>
      </c>
      <c r="L14" s="41">
        <v>135</v>
      </c>
      <c r="M14" s="169">
        <f t="shared" si="6"/>
        <v>48.214285714285715</v>
      </c>
      <c r="N14" s="20">
        <v>395</v>
      </c>
      <c r="O14" s="169">
        <f t="shared" si="7"/>
        <v>13.462849352419903</v>
      </c>
      <c r="P14" s="41">
        <v>196</v>
      </c>
      <c r="Q14" s="169">
        <f t="shared" si="8"/>
        <v>27.184466019417474</v>
      </c>
      <c r="R14" s="150">
        <v>10</v>
      </c>
      <c r="S14" s="151">
        <f t="shared" si="0"/>
        <v>35.714285714285715</v>
      </c>
      <c r="T14" s="41">
        <v>5</v>
      </c>
      <c r="U14" s="169">
        <f t="shared" si="9"/>
        <v>4.854368932038835</v>
      </c>
      <c r="V14" s="41">
        <v>0</v>
      </c>
      <c r="W14" s="169">
        <f t="shared" si="10"/>
        <v>0</v>
      </c>
      <c r="X14" s="41">
        <v>1</v>
      </c>
      <c r="Y14" s="169">
        <f t="shared" si="11"/>
        <v>5.555555555555555</v>
      </c>
      <c r="Z14" s="20">
        <f t="shared" si="12"/>
        <v>1673</v>
      </c>
      <c r="AA14" s="169">
        <f t="shared" si="13"/>
        <v>27.34553775743707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7</v>
      </c>
      <c r="E15" s="169">
        <f t="shared" si="2"/>
        <v>15.909090909090908</v>
      </c>
      <c r="F15" s="41">
        <v>29</v>
      </c>
      <c r="G15" s="169">
        <f t="shared" si="3"/>
        <v>2.2816679779701023</v>
      </c>
      <c r="H15" s="41">
        <v>14</v>
      </c>
      <c r="I15" s="169">
        <f t="shared" si="4"/>
        <v>3.189066059225513</v>
      </c>
      <c r="J15" s="41">
        <v>13</v>
      </c>
      <c r="K15" s="169">
        <f t="shared" si="5"/>
        <v>5.2</v>
      </c>
      <c r="L15" s="41">
        <v>14</v>
      </c>
      <c r="M15" s="169">
        <f t="shared" si="6"/>
        <v>5</v>
      </c>
      <c r="N15" s="20">
        <v>6</v>
      </c>
      <c r="O15" s="169">
        <f t="shared" si="7"/>
        <v>0.2044989775051125</v>
      </c>
      <c r="P15" s="41">
        <v>14</v>
      </c>
      <c r="Q15" s="169">
        <f t="shared" si="8"/>
        <v>1.9417475728155338</v>
      </c>
      <c r="R15" s="150">
        <v>0</v>
      </c>
      <c r="S15" s="151">
        <f t="shared" si="0"/>
        <v>0</v>
      </c>
      <c r="T15" s="41">
        <v>3</v>
      </c>
      <c r="U15" s="169">
        <f t="shared" si="9"/>
        <v>2.912621359223301</v>
      </c>
      <c r="V15" s="41">
        <v>0</v>
      </c>
      <c r="W15" s="169">
        <f t="shared" si="10"/>
        <v>0</v>
      </c>
      <c r="X15" s="41">
        <v>2</v>
      </c>
      <c r="Y15" s="169">
        <f t="shared" si="11"/>
        <v>11.11111111111111</v>
      </c>
      <c r="Z15" s="20">
        <f t="shared" si="12"/>
        <v>102</v>
      </c>
      <c r="AA15" s="169">
        <f t="shared" si="13"/>
        <v>1.6672115070284408</v>
      </c>
    </row>
    <row r="16" spans="1:27" ht="24.75" customHeight="1">
      <c r="A16" s="168" t="s">
        <v>40</v>
      </c>
      <c r="B16" s="41">
        <v>0</v>
      </c>
      <c r="C16" s="169">
        <f t="shared" si="1"/>
        <v>0</v>
      </c>
      <c r="D16" s="41">
        <v>13</v>
      </c>
      <c r="E16" s="169">
        <f t="shared" si="2"/>
        <v>29.545454545454547</v>
      </c>
      <c r="F16" s="41">
        <v>75</v>
      </c>
      <c r="G16" s="169">
        <f t="shared" si="3"/>
        <v>5.9008654602675055</v>
      </c>
      <c r="H16" s="41">
        <v>86</v>
      </c>
      <c r="I16" s="169">
        <f t="shared" si="4"/>
        <v>19.58997722095672</v>
      </c>
      <c r="J16" s="41">
        <v>65</v>
      </c>
      <c r="K16" s="169">
        <f t="shared" si="5"/>
        <v>26</v>
      </c>
      <c r="L16" s="41">
        <v>29</v>
      </c>
      <c r="M16" s="169">
        <f t="shared" si="6"/>
        <v>10.357142857142858</v>
      </c>
      <c r="N16" s="20">
        <v>1999</v>
      </c>
      <c r="O16" s="169">
        <f t="shared" si="7"/>
        <v>68.13224267211997</v>
      </c>
      <c r="P16" s="41">
        <v>227</v>
      </c>
      <c r="Q16" s="169">
        <f t="shared" si="8"/>
        <v>31.484049930651874</v>
      </c>
      <c r="R16" s="150">
        <v>1</v>
      </c>
      <c r="S16" s="151">
        <f t="shared" si="0"/>
        <v>3.571428571428571</v>
      </c>
      <c r="T16" s="41">
        <v>26</v>
      </c>
      <c r="U16" s="169">
        <f t="shared" si="9"/>
        <v>25.24271844660194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2521</v>
      </c>
      <c r="AA16" s="169">
        <f t="shared" si="13"/>
        <v>41.20627656096764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5</v>
      </c>
      <c r="G17" s="169">
        <f t="shared" si="3"/>
        <v>0.3933910306845004</v>
      </c>
      <c r="H17" s="41">
        <v>2</v>
      </c>
      <c r="I17" s="169">
        <f t="shared" si="4"/>
        <v>0.45558086560364464</v>
      </c>
      <c r="J17" s="41">
        <v>7</v>
      </c>
      <c r="K17" s="169">
        <f t="shared" si="5"/>
        <v>2.8000000000000003</v>
      </c>
      <c r="L17" s="41">
        <v>15</v>
      </c>
      <c r="M17" s="169">
        <f t="shared" si="6"/>
        <v>5.357142857142857</v>
      </c>
      <c r="N17" s="20">
        <v>22</v>
      </c>
      <c r="O17" s="169">
        <f t="shared" si="7"/>
        <v>0.7498295841854125</v>
      </c>
      <c r="P17" s="41">
        <v>33</v>
      </c>
      <c r="Q17" s="169">
        <f t="shared" si="8"/>
        <v>4.5769764216366156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84</v>
      </c>
      <c r="AA17" s="169">
        <f t="shared" si="13"/>
        <v>1.3729977116704806</v>
      </c>
    </row>
    <row r="18" spans="1:27" ht="24.75" customHeight="1">
      <c r="A18" s="170" t="s">
        <v>42</v>
      </c>
      <c r="B18" s="116">
        <v>24</v>
      </c>
      <c r="C18" s="171">
        <f t="shared" si="1"/>
        <v>92.3076923076923</v>
      </c>
      <c r="D18" s="116">
        <v>5</v>
      </c>
      <c r="E18" s="171">
        <f t="shared" si="2"/>
        <v>11.363636363636363</v>
      </c>
      <c r="F18" s="116">
        <v>29</v>
      </c>
      <c r="G18" s="171">
        <f t="shared" si="3"/>
        <v>2.2816679779701023</v>
      </c>
      <c r="H18" s="116">
        <v>4</v>
      </c>
      <c r="I18" s="171">
        <f t="shared" si="4"/>
        <v>0.9111617312072893</v>
      </c>
      <c r="J18" s="116">
        <v>0</v>
      </c>
      <c r="K18" s="171">
        <f t="shared" si="5"/>
        <v>0</v>
      </c>
      <c r="L18" s="116">
        <v>7</v>
      </c>
      <c r="M18" s="171">
        <f t="shared" si="6"/>
        <v>2.5</v>
      </c>
      <c r="N18" s="21">
        <v>377</v>
      </c>
      <c r="O18" s="171">
        <f t="shared" si="7"/>
        <v>12.849352419904566</v>
      </c>
      <c r="P18" s="116">
        <v>53</v>
      </c>
      <c r="Q18" s="171">
        <f t="shared" si="8"/>
        <v>7.350901525658807</v>
      </c>
      <c r="R18" s="152">
        <v>9</v>
      </c>
      <c r="S18" s="153">
        <f t="shared" si="0"/>
        <v>32.142857142857146</v>
      </c>
      <c r="T18" s="116">
        <v>14</v>
      </c>
      <c r="U18" s="171">
        <f t="shared" si="9"/>
        <v>13.592233009708737</v>
      </c>
      <c r="V18" s="116">
        <v>4</v>
      </c>
      <c r="W18" s="171">
        <f t="shared" si="10"/>
        <v>100</v>
      </c>
      <c r="X18" s="116">
        <v>3</v>
      </c>
      <c r="Y18" s="171">
        <f t="shared" si="11"/>
        <v>16.666666666666664</v>
      </c>
      <c r="Z18" s="21">
        <f t="shared" si="12"/>
        <v>529</v>
      </c>
      <c r="AA18" s="171">
        <f t="shared" si="13"/>
        <v>8.646616541353383</v>
      </c>
    </row>
    <row r="19" spans="1:27" ht="24.75" customHeight="1">
      <c r="A19" s="173" t="s">
        <v>62</v>
      </c>
      <c r="B19" s="163">
        <f>SUM(B10:B18)</f>
        <v>26</v>
      </c>
      <c r="C19" s="164">
        <f>((B19/B$19*100))</f>
        <v>100</v>
      </c>
      <c r="D19" s="163">
        <f>SUM(D10:D18)</f>
        <v>44</v>
      </c>
      <c r="E19" s="164">
        <f>((D19/D$19*100))</f>
        <v>100</v>
      </c>
      <c r="F19" s="163">
        <f>SUM(F10:F18)</f>
        <v>1271</v>
      </c>
      <c r="G19" s="164">
        <f>((F19/F$19*100))</f>
        <v>100</v>
      </c>
      <c r="H19" s="163">
        <f>SUM(H10:H18)</f>
        <v>439</v>
      </c>
      <c r="I19" s="164">
        <f>((H19/H$19*100))</f>
        <v>100</v>
      </c>
      <c r="J19" s="163">
        <f>SUM(J10:J18)</f>
        <v>250</v>
      </c>
      <c r="K19" s="164">
        <f>((J19/J$19*100))</f>
        <v>100</v>
      </c>
      <c r="L19" s="163">
        <f>SUM(L10:L18)</f>
        <v>280</v>
      </c>
      <c r="M19" s="164">
        <f>((L19/L$19*100))</f>
        <v>100</v>
      </c>
      <c r="N19" s="104">
        <f>SUM(N10:N18)</f>
        <v>2934</v>
      </c>
      <c r="O19" s="164">
        <f>((N19/N$19*100))</f>
        <v>100</v>
      </c>
      <c r="P19" s="163">
        <f>SUM(P10:P18)</f>
        <v>721</v>
      </c>
      <c r="Q19" s="164">
        <f>((P19/P$19*100))</f>
        <v>100</v>
      </c>
      <c r="R19" s="104">
        <f>SUM(R10:R18)</f>
        <v>28</v>
      </c>
      <c r="S19" s="164">
        <f t="shared" si="0"/>
        <v>100</v>
      </c>
      <c r="T19" s="163">
        <f>SUM(T10:T18)</f>
        <v>103</v>
      </c>
      <c r="U19" s="164">
        <f>((T19/T$19*100))</f>
        <v>100</v>
      </c>
      <c r="V19" s="163">
        <f>SUM(V10:V18)</f>
        <v>4</v>
      </c>
      <c r="W19" s="164">
        <f>((V19/V$19*100))</f>
        <v>100</v>
      </c>
      <c r="X19" s="163">
        <f>SUM(X10:X18)</f>
        <v>18</v>
      </c>
      <c r="Y19" s="164">
        <f>((X19/X$19*100))</f>
        <v>100</v>
      </c>
      <c r="Z19" s="104">
        <f>SUM(Z10:Z18)</f>
        <v>6118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168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2</v>
      </c>
      <c r="E10" s="167">
        <f>((D10/D$19*100))</f>
        <v>5.405405405405405</v>
      </c>
      <c r="F10" s="113">
        <v>13</v>
      </c>
      <c r="G10" s="167">
        <f>((F10/F$19*100))</f>
        <v>0.9946442234123948</v>
      </c>
      <c r="H10" s="113">
        <v>2</v>
      </c>
      <c r="I10" s="167">
        <f>((H10/H$19*100))</f>
        <v>0.4048582995951417</v>
      </c>
      <c r="J10" s="113">
        <v>1</v>
      </c>
      <c r="K10" s="167">
        <f>((J10/J$19*100))</f>
        <v>0.4807692307692308</v>
      </c>
      <c r="L10" s="113">
        <v>35</v>
      </c>
      <c r="M10" s="167">
        <f>((L10/L$19*100))</f>
        <v>16.129032258064516</v>
      </c>
      <c r="N10" s="19">
        <v>61</v>
      </c>
      <c r="O10" s="167">
        <f>((N10/N$19*100))</f>
        <v>3.3720287451630733</v>
      </c>
      <c r="P10" s="113">
        <v>75</v>
      </c>
      <c r="Q10" s="167">
        <f>((P10/P$19*100))</f>
        <v>16.483516483516482</v>
      </c>
      <c r="R10" s="147">
        <v>6</v>
      </c>
      <c r="S10" s="148">
        <f aca="true" t="shared" si="0" ref="S10:S19">((R10/R$19*100))</f>
        <v>13.333333333333334</v>
      </c>
      <c r="T10" s="113">
        <v>18</v>
      </c>
      <c r="U10" s="167">
        <f>((T10/T$19*100))</f>
        <v>12.5</v>
      </c>
      <c r="V10" s="113">
        <v>2</v>
      </c>
      <c r="W10" s="167">
        <f>((V10/V$19*100))</f>
        <v>13.333333333333334</v>
      </c>
      <c r="X10" s="113">
        <v>0</v>
      </c>
      <c r="Y10" s="167">
        <f>((X10/X$19*100))</f>
        <v>0</v>
      </c>
      <c r="Z10" s="19">
        <f>SUM(B10+D10+F10+H10+J10+L10+N10+P10+T10+V10+X10+R10)</f>
        <v>215</v>
      </c>
      <c r="AA10" s="167">
        <f>((Z10/Z$19*100))</f>
        <v>4.490392648287385</v>
      </c>
    </row>
    <row r="11" spans="1:27" ht="24.75" customHeight="1">
      <c r="A11" s="168" t="s">
        <v>35</v>
      </c>
      <c r="B11" s="41">
        <v>3</v>
      </c>
      <c r="C11" s="169">
        <f aca="true" t="shared" si="1" ref="C11:C18">((B11/B$19*100))</f>
        <v>7.142857142857142</v>
      </c>
      <c r="D11" s="41">
        <v>13</v>
      </c>
      <c r="E11" s="169">
        <f aca="true" t="shared" si="2" ref="E11:E18">((D11/D$19*100))</f>
        <v>35.13513513513514</v>
      </c>
      <c r="F11" s="41">
        <v>19</v>
      </c>
      <c r="G11" s="169">
        <f aca="true" t="shared" si="3" ref="G11:G18">((F11/F$19*100))</f>
        <v>1.4537107880642692</v>
      </c>
      <c r="H11" s="41">
        <v>18</v>
      </c>
      <c r="I11" s="169">
        <f aca="true" t="shared" si="4" ref="I11:I18">((H11/H$19*100))</f>
        <v>3.643724696356275</v>
      </c>
      <c r="J11" s="41">
        <v>9</v>
      </c>
      <c r="K11" s="169">
        <f aca="true" t="shared" si="5" ref="K11:K18">((J11/J$19*100))</f>
        <v>4.326923076923077</v>
      </c>
      <c r="L11" s="41">
        <v>24</v>
      </c>
      <c r="M11" s="169">
        <f aca="true" t="shared" si="6" ref="M11:M18">((L11/L$19*100))</f>
        <v>11.059907834101383</v>
      </c>
      <c r="N11" s="20">
        <v>52</v>
      </c>
      <c r="O11" s="169">
        <f aca="true" t="shared" si="7" ref="O11:O18">((N11/N$19*100))</f>
        <v>2.8745163073521285</v>
      </c>
      <c r="P11" s="41">
        <v>23</v>
      </c>
      <c r="Q11" s="169">
        <f aca="true" t="shared" si="8" ref="Q11:Q18">((P11/P$19*100))</f>
        <v>5.054945054945055</v>
      </c>
      <c r="R11" s="150">
        <v>0</v>
      </c>
      <c r="S11" s="151">
        <f t="shared" si="0"/>
        <v>0</v>
      </c>
      <c r="T11" s="41">
        <v>4</v>
      </c>
      <c r="U11" s="169">
        <f aca="true" t="shared" si="9" ref="U11:U18">((T11/T$19*100))</f>
        <v>2.7777777777777777</v>
      </c>
      <c r="V11" s="41">
        <v>1</v>
      </c>
      <c r="W11" s="169">
        <f aca="true" t="shared" si="10" ref="W11:W18">((V11/V$19*100))</f>
        <v>6.666666666666667</v>
      </c>
      <c r="X11" s="41">
        <v>1</v>
      </c>
      <c r="Y11" s="169">
        <f aca="true" t="shared" si="11" ref="Y11:Y18">((X11/X$19*100))</f>
        <v>6.666666666666667</v>
      </c>
      <c r="Z11" s="20">
        <f aca="true" t="shared" si="12" ref="Z11:Z18">SUM(B11+D11+F11+H11+J11+L11+N11+P11+T11+V11+X11+R11)</f>
        <v>167</v>
      </c>
      <c r="AA11" s="169">
        <f aca="true" t="shared" si="13" ref="AA11:AA18">((Z11/Z$19*100))</f>
        <v>3.4878863826232247</v>
      </c>
    </row>
    <row r="12" spans="1:27" ht="24.75" customHeight="1">
      <c r="A12" s="168" t="s">
        <v>36</v>
      </c>
      <c r="B12" s="41">
        <v>1</v>
      </c>
      <c r="C12" s="169">
        <f t="shared" si="1"/>
        <v>2.380952380952381</v>
      </c>
      <c r="D12" s="41">
        <v>7</v>
      </c>
      <c r="E12" s="169">
        <f t="shared" si="2"/>
        <v>18.91891891891892</v>
      </c>
      <c r="F12" s="41">
        <v>5</v>
      </c>
      <c r="G12" s="169">
        <f t="shared" si="3"/>
        <v>0.3825554705432288</v>
      </c>
      <c r="H12" s="41">
        <v>4</v>
      </c>
      <c r="I12" s="169">
        <f t="shared" si="4"/>
        <v>0.8097165991902834</v>
      </c>
      <c r="J12" s="41">
        <v>7</v>
      </c>
      <c r="K12" s="169">
        <f t="shared" si="5"/>
        <v>3.3653846153846154</v>
      </c>
      <c r="L12" s="41">
        <v>5</v>
      </c>
      <c r="M12" s="169">
        <f t="shared" si="6"/>
        <v>2.3041474654377883</v>
      </c>
      <c r="N12" s="20">
        <v>25</v>
      </c>
      <c r="O12" s="169">
        <f t="shared" si="7"/>
        <v>1.3819789939192924</v>
      </c>
      <c r="P12" s="41">
        <v>10</v>
      </c>
      <c r="Q12" s="169">
        <f t="shared" si="8"/>
        <v>2.197802197802198</v>
      </c>
      <c r="R12" s="150">
        <v>0</v>
      </c>
      <c r="S12" s="151">
        <f t="shared" si="0"/>
        <v>0</v>
      </c>
      <c r="T12" s="41">
        <v>1</v>
      </c>
      <c r="U12" s="169">
        <f t="shared" si="9"/>
        <v>0.6944444444444444</v>
      </c>
      <c r="V12" s="41">
        <v>0</v>
      </c>
      <c r="W12" s="169">
        <f t="shared" si="10"/>
        <v>0</v>
      </c>
      <c r="X12" s="41">
        <v>3</v>
      </c>
      <c r="Y12" s="169">
        <f t="shared" si="11"/>
        <v>20</v>
      </c>
      <c r="Z12" s="20">
        <f t="shared" si="12"/>
        <v>68</v>
      </c>
      <c r="AA12" s="169">
        <f t="shared" si="13"/>
        <v>1.4202172096908938</v>
      </c>
    </row>
    <row r="13" spans="1:27" ht="24.75" customHeight="1">
      <c r="A13" s="168" t="s">
        <v>37</v>
      </c>
      <c r="B13" s="41">
        <v>3</v>
      </c>
      <c r="C13" s="169">
        <f t="shared" si="1"/>
        <v>7.142857142857142</v>
      </c>
      <c r="D13" s="41">
        <v>1</v>
      </c>
      <c r="E13" s="169">
        <f t="shared" si="2"/>
        <v>2.7027027027027026</v>
      </c>
      <c r="F13" s="41">
        <v>378</v>
      </c>
      <c r="G13" s="169">
        <f t="shared" si="3"/>
        <v>28.921193573068095</v>
      </c>
      <c r="H13" s="41">
        <v>4</v>
      </c>
      <c r="I13" s="169">
        <f t="shared" si="4"/>
        <v>0.8097165991902834</v>
      </c>
      <c r="J13" s="41">
        <v>10</v>
      </c>
      <c r="K13" s="169">
        <f t="shared" si="5"/>
        <v>4.807692307692308</v>
      </c>
      <c r="L13" s="41">
        <v>10</v>
      </c>
      <c r="M13" s="169">
        <f t="shared" si="6"/>
        <v>4.6082949308755765</v>
      </c>
      <c r="N13" s="20">
        <v>34</v>
      </c>
      <c r="O13" s="169">
        <f t="shared" si="7"/>
        <v>1.8794914317302378</v>
      </c>
      <c r="P13" s="41">
        <v>14</v>
      </c>
      <c r="Q13" s="169">
        <f t="shared" si="8"/>
        <v>3.076923076923077</v>
      </c>
      <c r="R13" s="150">
        <v>0</v>
      </c>
      <c r="S13" s="151">
        <f t="shared" si="0"/>
        <v>0</v>
      </c>
      <c r="T13" s="41">
        <v>11</v>
      </c>
      <c r="U13" s="169">
        <f t="shared" si="9"/>
        <v>7.638888888888889</v>
      </c>
      <c r="V13" s="41">
        <v>0</v>
      </c>
      <c r="W13" s="169">
        <f t="shared" si="10"/>
        <v>0</v>
      </c>
      <c r="X13" s="41">
        <v>1</v>
      </c>
      <c r="Y13" s="169">
        <f t="shared" si="11"/>
        <v>6.666666666666667</v>
      </c>
      <c r="Z13" s="20">
        <f t="shared" si="12"/>
        <v>466</v>
      </c>
      <c r="AA13" s="169">
        <f t="shared" si="13"/>
        <v>9.73266499582289</v>
      </c>
    </row>
    <row r="14" spans="1:27" ht="24.75" customHeight="1">
      <c r="A14" s="168" t="s">
        <v>38</v>
      </c>
      <c r="B14" s="41">
        <v>1</v>
      </c>
      <c r="C14" s="169">
        <f t="shared" si="1"/>
        <v>2.380952380952381</v>
      </c>
      <c r="D14" s="41">
        <v>10</v>
      </c>
      <c r="E14" s="169">
        <f t="shared" si="2"/>
        <v>27.027027027027028</v>
      </c>
      <c r="F14" s="41">
        <v>554</v>
      </c>
      <c r="G14" s="169">
        <f t="shared" si="3"/>
        <v>42.38714613618975</v>
      </c>
      <c r="H14" s="41">
        <v>335</v>
      </c>
      <c r="I14" s="169">
        <f t="shared" si="4"/>
        <v>67.81376518218623</v>
      </c>
      <c r="J14" s="41">
        <v>89</v>
      </c>
      <c r="K14" s="169">
        <f t="shared" si="5"/>
        <v>42.78846153846153</v>
      </c>
      <c r="L14" s="41">
        <v>116</v>
      </c>
      <c r="M14" s="169">
        <f t="shared" si="6"/>
        <v>53.45622119815668</v>
      </c>
      <c r="N14" s="20">
        <v>338</v>
      </c>
      <c r="O14" s="169">
        <f t="shared" si="7"/>
        <v>18.684355997788835</v>
      </c>
      <c r="P14" s="41">
        <v>121</v>
      </c>
      <c r="Q14" s="169">
        <f t="shared" si="8"/>
        <v>26.593406593406595</v>
      </c>
      <c r="R14" s="150">
        <v>19</v>
      </c>
      <c r="S14" s="151">
        <f t="shared" si="0"/>
        <v>42.22222222222222</v>
      </c>
      <c r="T14" s="41">
        <v>31</v>
      </c>
      <c r="U14" s="169">
        <f t="shared" si="9"/>
        <v>21.52777777777778</v>
      </c>
      <c r="V14" s="41">
        <v>9</v>
      </c>
      <c r="W14" s="169">
        <f t="shared" si="10"/>
        <v>60</v>
      </c>
      <c r="X14" s="41">
        <v>1</v>
      </c>
      <c r="Y14" s="169">
        <f t="shared" si="11"/>
        <v>6.666666666666667</v>
      </c>
      <c r="Z14" s="20">
        <f t="shared" si="12"/>
        <v>1624</v>
      </c>
      <c r="AA14" s="169">
        <f t="shared" si="13"/>
        <v>33.91812865497076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1</v>
      </c>
      <c r="E15" s="169">
        <f t="shared" si="2"/>
        <v>2.7027027027027026</v>
      </c>
      <c r="F15" s="41">
        <v>51</v>
      </c>
      <c r="G15" s="169">
        <f t="shared" si="3"/>
        <v>3.9020657995409334</v>
      </c>
      <c r="H15" s="41">
        <v>6</v>
      </c>
      <c r="I15" s="169">
        <f t="shared" si="4"/>
        <v>1.214574898785425</v>
      </c>
      <c r="J15" s="41">
        <v>13</v>
      </c>
      <c r="K15" s="169">
        <f t="shared" si="5"/>
        <v>6.25</v>
      </c>
      <c r="L15" s="41">
        <v>18</v>
      </c>
      <c r="M15" s="169">
        <f t="shared" si="6"/>
        <v>8.294930875576037</v>
      </c>
      <c r="N15" s="20">
        <v>23</v>
      </c>
      <c r="O15" s="169">
        <f t="shared" si="7"/>
        <v>1.271420674405749</v>
      </c>
      <c r="P15" s="41">
        <v>13</v>
      </c>
      <c r="Q15" s="169">
        <f t="shared" si="8"/>
        <v>2.857142857142857</v>
      </c>
      <c r="R15" s="150">
        <v>3</v>
      </c>
      <c r="S15" s="151">
        <f t="shared" si="0"/>
        <v>6.666666666666667</v>
      </c>
      <c r="T15" s="41">
        <v>5</v>
      </c>
      <c r="U15" s="169">
        <f t="shared" si="9"/>
        <v>3.4722222222222223</v>
      </c>
      <c r="V15" s="41">
        <v>0</v>
      </c>
      <c r="W15" s="169">
        <f t="shared" si="10"/>
        <v>0</v>
      </c>
      <c r="X15" s="41">
        <v>1</v>
      </c>
      <c r="Y15" s="169">
        <f t="shared" si="11"/>
        <v>6.666666666666667</v>
      </c>
      <c r="Z15" s="20">
        <f t="shared" si="12"/>
        <v>134</v>
      </c>
      <c r="AA15" s="169">
        <f t="shared" si="13"/>
        <v>2.798663324979114</v>
      </c>
    </row>
    <row r="16" spans="1:27" ht="24.75" customHeight="1">
      <c r="A16" s="168" t="s">
        <v>40</v>
      </c>
      <c r="B16" s="41">
        <v>1</v>
      </c>
      <c r="C16" s="169">
        <f t="shared" si="1"/>
        <v>2.380952380952381</v>
      </c>
      <c r="D16" s="41">
        <v>1</v>
      </c>
      <c r="E16" s="169">
        <f t="shared" si="2"/>
        <v>2.7027027027027026</v>
      </c>
      <c r="F16" s="41">
        <v>247</v>
      </c>
      <c r="G16" s="169">
        <f t="shared" si="3"/>
        <v>18.898240244835502</v>
      </c>
      <c r="H16" s="41">
        <v>12</v>
      </c>
      <c r="I16" s="169">
        <f t="shared" si="4"/>
        <v>2.42914979757085</v>
      </c>
      <c r="J16" s="41">
        <v>75</v>
      </c>
      <c r="K16" s="169">
        <f t="shared" si="5"/>
        <v>36.05769230769231</v>
      </c>
      <c r="L16" s="41">
        <v>7</v>
      </c>
      <c r="M16" s="169">
        <f t="shared" si="6"/>
        <v>3.225806451612903</v>
      </c>
      <c r="N16" s="20">
        <v>1114</v>
      </c>
      <c r="O16" s="169">
        <f t="shared" si="7"/>
        <v>61.580983969043665</v>
      </c>
      <c r="P16" s="41">
        <v>125</v>
      </c>
      <c r="Q16" s="169">
        <f t="shared" si="8"/>
        <v>27.472527472527474</v>
      </c>
      <c r="R16" s="150">
        <v>11</v>
      </c>
      <c r="S16" s="151">
        <f t="shared" si="0"/>
        <v>24.444444444444443</v>
      </c>
      <c r="T16" s="41">
        <v>46</v>
      </c>
      <c r="U16" s="169">
        <f t="shared" si="9"/>
        <v>31.944444444444443</v>
      </c>
      <c r="V16" s="41">
        <v>0</v>
      </c>
      <c r="W16" s="169">
        <f t="shared" si="10"/>
        <v>0</v>
      </c>
      <c r="X16" s="41">
        <v>3</v>
      </c>
      <c r="Y16" s="169">
        <f t="shared" si="11"/>
        <v>20</v>
      </c>
      <c r="Z16" s="20">
        <f t="shared" si="12"/>
        <v>1642</v>
      </c>
      <c r="AA16" s="169">
        <f t="shared" si="13"/>
        <v>34.29406850459482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3</v>
      </c>
      <c r="G17" s="169">
        <f t="shared" si="3"/>
        <v>0.22953328232593728</v>
      </c>
      <c r="H17" s="41">
        <v>2</v>
      </c>
      <c r="I17" s="169">
        <f t="shared" si="4"/>
        <v>0.4048582995951417</v>
      </c>
      <c r="J17" s="41">
        <v>4</v>
      </c>
      <c r="K17" s="169">
        <f t="shared" si="5"/>
        <v>1.9230769230769231</v>
      </c>
      <c r="L17" s="41">
        <v>2</v>
      </c>
      <c r="M17" s="169">
        <f t="shared" si="6"/>
        <v>0.9216589861751152</v>
      </c>
      <c r="N17" s="20">
        <v>30</v>
      </c>
      <c r="O17" s="169">
        <f t="shared" si="7"/>
        <v>1.658374792703151</v>
      </c>
      <c r="P17" s="41">
        <v>19</v>
      </c>
      <c r="Q17" s="169">
        <f t="shared" si="8"/>
        <v>4.175824175824175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1</v>
      </c>
      <c r="Y17" s="169">
        <f t="shared" si="11"/>
        <v>6.666666666666667</v>
      </c>
      <c r="Z17" s="20">
        <f t="shared" si="12"/>
        <v>61</v>
      </c>
      <c r="AA17" s="169">
        <f t="shared" si="13"/>
        <v>1.2740183792815372</v>
      </c>
    </row>
    <row r="18" spans="1:27" ht="24.75" customHeight="1">
      <c r="A18" s="170" t="s">
        <v>42</v>
      </c>
      <c r="B18" s="116">
        <v>33</v>
      </c>
      <c r="C18" s="171">
        <f t="shared" si="1"/>
        <v>78.57142857142857</v>
      </c>
      <c r="D18" s="116">
        <v>2</v>
      </c>
      <c r="E18" s="171">
        <f t="shared" si="2"/>
        <v>5.405405405405405</v>
      </c>
      <c r="F18" s="116">
        <v>37</v>
      </c>
      <c r="G18" s="171">
        <f t="shared" si="3"/>
        <v>2.8309104820198927</v>
      </c>
      <c r="H18" s="116">
        <v>111</v>
      </c>
      <c r="I18" s="171">
        <f t="shared" si="4"/>
        <v>22.469635627530366</v>
      </c>
      <c r="J18" s="116">
        <v>0</v>
      </c>
      <c r="K18" s="171">
        <f t="shared" si="5"/>
        <v>0</v>
      </c>
      <c r="L18" s="116">
        <v>0</v>
      </c>
      <c r="M18" s="171">
        <f t="shared" si="6"/>
        <v>0</v>
      </c>
      <c r="N18" s="21">
        <v>132</v>
      </c>
      <c r="O18" s="171">
        <f t="shared" si="7"/>
        <v>7.2968490878938645</v>
      </c>
      <c r="P18" s="116">
        <v>55</v>
      </c>
      <c r="Q18" s="171">
        <f t="shared" si="8"/>
        <v>12.087912087912088</v>
      </c>
      <c r="R18" s="152">
        <v>6</v>
      </c>
      <c r="S18" s="153">
        <f t="shared" si="0"/>
        <v>13.333333333333334</v>
      </c>
      <c r="T18" s="116">
        <v>28</v>
      </c>
      <c r="U18" s="171">
        <f t="shared" si="9"/>
        <v>19.444444444444446</v>
      </c>
      <c r="V18" s="116">
        <v>3</v>
      </c>
      <c r="W18" s="171">
        <f t="shared" si="10"/>
        <v>20</v>
      </c>
      <c r="X18" s="116">
        <v>4</v>
      </c>
      <c r="Y18" s="171">
        <f t="shared" si="11"/>
        <v>26.666666666666668</v>
      </c>
      <c r="Z18" s="21">
        <f t="shared" si="12"/>
        <v>411</v>
      </c>
      <c r="AA18" s="171">
        <f t="shared" si="13"/>
        <v>8.583959899749374</v>
      </c>
    </row>
    <row r="19" spans="1:27" ht="24.75" customHeight="1">
      <c r="A19" s="173" t="s">
        <v>62</v>
      </c>
      <c r="B19" s="163">
        <f>SUM(B10:B18)</f>
        <v>42</v>
      </c>
      <c r="C19" s="164">
        <f>((B19/B$19*100))</f>
        <v>100</v>
      </c>
      <c r="D19" s="163">
        <f>SUM(D10:D18)</f>
        <v>37</v>
      </c>
      <c r="E19" s="164">
        <f>((D19/D$19*100))</f>
        <v>100</v>
      </c>
      <c r="F19" s="163">
        <f>SUM(F10:F18)</f>
        <v>1307</v>
      </c>
      <c r="G19" s="164">
        <f>((F19/F$19*100))</f>
        <v>100</v>
      </c>
      <c r="H19" s="163">
        <f>SUM(H10:H18)</f>
        <v>494</v>
      </c>
      <c r="I19" s="164">
        <f>((H19/H$19*100))</f>
        <v>100</v>
      </c>
      <c r="J19" s="163">
        <f>SUM(J10:J18)</f>
        <v>208</v>
      </c>
      <c r="K19" s="164">
        <f>((J19/J$19*100))</f>
        <v>100</v>
      </c>
      <c r="L19" s="163">
        <f>SUM(L10:L18)</f>
        <v>217</v>
      </c>
      <c r="M19" s="164">
        <f>((L19/L$19*100))</f>
        <v>100</v>
      </c>
      <c r="N19" s="104">
        <f>SUM(N10:N18)</f>
        <v>1809</v>
      </c>
      <c r="O19" s="164">
        <f>((N19/N$19*100))</f>
        <v>100</v>
      </c>
      <c r="P19" s="163">
        <f>SUM(P10:P18)</f>
        <v>455</v>
      </c>
      <c r="Q19" s="164">
        <f>((P19/P$19*100))</f>
        <v>100</v>
      </c>
      <c r="R19" s="104">
        <f>SUM(R10:R18)</f>
        <v>45</v>
      </c>
      <c r="S19" s="164">
        <f t="shared" si="0"/>
        <v>100</v>
      </c>
      <c r="T19" s="163">
        <f>SUM(T10:T18)</f>
        <v>144</v>
      </c>
      <c r="U19" s="164">
        <f>((T19/T$19*100))</f>
        <v>100</v>
      </c>
      <c r="V19" s="163">
        <f>SUM(V10:V18)</f>
        <v>15</v>
      </c>
      <c r="W19" s="164">
        <f>((V19/V$19*100))</f>
        <v>100</v>
      </c>
      <c r="X19" s="163">
        <f>SUM(X10:X18)</f>
        <v>15</v>
      </c>
      <c r="Y19" s="164">
        <f>((X19/X$19*100))</f>
        <v>100</v>
      </c>
      <c r="Z19" s="104">
        <f>SUM(Z10:Z18)</f>
        <v>4788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B19" sqref="B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169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13</v>
      </c>
      <c r="G10" s="167">
        <f>((F10/F$19*100))</f>
        <v>1.4942528735632183</v>
      </c>
      <c r="H10" s="113">
        <v>1</v>
      </c>
      <c r="I10" s="167">
        <f>((H10/H$19*100))</f>
        <v>0.38022813688212925</v>
      </c>
      <c r="J10" s="113">
        <v>9</v>
      </c>
      <c r="K10" s="167">
        <f>((J10/J$19*100))</f>
        <v>4.918032786885246</v>
      </c>
      <c r="L10" s="113">
        <v>43</v>
      </c>
      <c r="M10" s="167">
        <f>((L10/L$19*100))</f>
        <v>10.696517412935323</v>
      </c>
      <c r="N10" s="19">
        <v>86</v>
      </c>
      <c r="O10" s="167">
        <f>((N10/N$19*100))</f>
        <v>3.411344704482348</v>
      </c>
      <c r="P10" s="113">
        <v>66</v>
      </c>
      <c r="Q10" s="167">
        <f>((P10/P$19*100))</f>
        <v>9.984871406959153</v>
      </c>
      <c r="R10" s="147">
        <v>26</v>
      </c>
      <c r="S10" s="148">
        <f aca="true" t="shared" si="0" ref="S10:S19">((R10/R$19*100))</f>
        <v>37.68115942028986</v>
      </c>
      <c r="T10" s="113">
        <v>14</v>
      </c>
      <c r="U10" s="167">
        <f>((T10/T$19*100))</f>
        <v>12.612612612612612</v>
      </c>
      <c r="V10" s="113">
        <v>4</v>
      </c>
      <c r="W10" s="167">
        <f>((V10/V$19*100))</f>
        <v>13.793103448275861</v>
      </c>
      <c r="X10" s="113">
        <v>2</v>
      </c>
      <c r="Y10" s="167">
        <f>((X10/X$19*100))</f>
        <v>15.384615384615385</v>
      </c>
      <c r="Z10" s="19">
        <f>SUM(B10+D10+F10+H10+J10+L10+N10+P10+T10+V10+X10+R10)</f>
        <v>264</v>
      </c>
      <c r="AA10" s="167">
        <f>((Z10/Z$19*100))</f>
        <v>5.0827878321139774</v>
      </c>
    </row>
    <row r="11" spans="1:27" ht="24.75" customHeight="1">
      <c r="A11" s="168" t="s">
        <v>35</v>
      </c>
      <c r="B11" s="41">
        <v>0</v>
      </c>
      <c r="C11" s="169">
        <f aca="true" t="shared" si="1" ref="C11:C18">((B11/B$19*100))</f>
        <v>0</v>
      </c>
      <c r="D11" s="41">
        <v>1</v>
      </c>
      <c r="E11" s="169">
        <f aca="true" t="shared" si="2" ref="E11:E18">((D11/D$19*100))</f>
        <v>1.6666666666666667</v>
      </c>
      <c r="F11" s="41">
        <v>11</v>
      </c>
      <c r="G11" s="169">
        <f aca="true" t="shared" si="3" ref="G11:G18">((F11/F$19*100))</f>
        <v>1.264367816091954</v>
      </c>
      <c r="H11" s="41">
        <v>10</v>
      </c>
      <c r="I11" s="169">
        <f aca="true" t="shared" si="4" ref="I11:I18">((H11/H$19*100))</f>
        <v>3.802281368821293</v>
      </c>
      <c r="J11" s="41">
        <v>14</v>
      </c>
      <c r="K11" s="169">
        <f aca="true" t="shared" si="5" ref="K11:K18">((J11/J$19*100))</f>
        <v>7.650273224043716</v>
      </c>
      <c r="L11" s="41">
        <v>64</v>
      </c>
      <c r="M11" s="169">
        <f aca="true" t="shared" si="6" ref="M11:M18">((L11/L$19*100))</f>
        <v>15.92039800995025</v>
      </c>
      <c r="N11" s="20">
        <v>77</v>
      </c>
      <c r="O11" s="169">
        <f aca="true" t="shared" si="7" ref="O11:O18">((N11/N$19*100))</f>
        <v>3.054343514478382</v>
      </c>
      <c r="P11" s="41">
        <v>65</v>
      </c>
      <c r="Q11" s="169">
        <f aca="true" t="shared" si="8" ref="Q11:Q18">((P11/P$19*100))</f>
        <v>9.833585476550681</v>
      </c>
      <c r="R11" s="150">
        <v>1</v>
      </c>
      <c r="S11" s="151">
        <f t="shared" si="0"/>
        <v>1.4492753623188406</v>
      </c>
      <c r="T11" s="41">
        <v>2</v>
      </c>
      <c r="U11" s="169">
        <f aca="true" t="shared" si="9" ref="U11:U18">((T11/T$19*100))</f>
        <v>1.8018018018018018</v>
      </c>
      <c r="V11" s="41">
        <v>7</v>
      </c>
      <c r="W11" s="169">
        <f aca="true" t="shared" si="10" ref="W11:W18">((V11/V$19*100))</f>
        <v>24.137931034482758</v>
      </c>
      <c r="X11" s="41">
        <v>1</v>
      </c>
      <c r="Y11" s="169">
        <f aca="true" t="shared" si="11" ref="Y11:Y18">((X11/X$19*100))</f>
        <v>7.6923076923076925</v>
      </c>
      <c r="Z11" s="20">
        <f aca="true" t="shared" si="12" ref="Z11:Z18">SUM(B11+D11+F11+H11+J11+L11+N11+P11+T11+V11+X11+R11)</f>
        <v>253</v>
      </c>
      <c r="AA11" s="169">
        <f aca="true" t="shared" si="13" ref="AA11:AA18">((Z11/Z$19*100))</f>
        <v>4.871005005775896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2</v>
      </c>
      <c r="E12" s="169">
        <f t="shared" si="2"/>
        <v>3.3333333333333335</v>
      </c>
      <c r="F12" s="41">
        <v>3</v>
      </c>
      <c r="G12" s="169">
        <f t="shared" si="3"/>
        <v>0.3448275862068966</v>
      </c>
      <c r="H12" s="41">
        <v>4</v>
      </c>
      <c r="I12" s="169">
        <f t="shared" si="4"/>
        <v>1.520912547528517</v>
      </c>
      <c r="J12" s="41">
        <v>11</v>
      </c>
      <c r="K12" s="169">
        <f t="shared" si="5"/>
        <v>6.0109289617486334</v>
      </c>
      <c r="L12" s="41">
        <v>23</v>
      </c>
      <c r="M12" s="169">
        <f t="shared" si="6"/>
        <v>5.721393034825871</v>
      </c>
      <c r="N12" s="20">
        <v>60</v>
      </c>
      <c r="O12" s="169">
        <f t="shared" si="7"/>
        <v>2.380007933359778</v>
      </c>
      <c r="P12" s="41">
        <v>31</v>
      </c>
      <c r="Q12" s="169">
        <f t="shared" si="8"/>
        <v>4.689863842662632</v>
      </c>
      <c r="R12" s="150">
        <v>0</v>
      </c>
      <c r="S12" s="151">
        <f t="shared" si="0"/>
        <v>0</v>
      </c>
      <c r="T12" s="41">
        <v>2</v>
      </c>
      <c r="U12" s="169">
        <f t="shared" si="9"/>
        <v>1.8018018018018018</v>
      </c>
      <c r="V12" s="41">
        <v>0</v>
      </c>
      <c r="W12" s="169">
        <f t="shared" si="10"/>
        <v>0</v>
      </c>
      <c r="X12" s="41">
        <v>0</v>
      </c>
      <c r="Y12" s="169">
        <f t="shared" si="11"/>
        <v>0</v>
      </c>
      <c r="Z12" s="20">
        <f t="shared" si="12"/>
        <v>136</v>
      </c>
      <c r="AA12" s="169">
        <f t="shared" si="13"/>
        <v>2.6184058529072005</v>
      </c>
    </row>
    <row r="13" spans="1:27" ht="24.75" customHeight="1">
      <c r="A13" s="168" t="s">
        <v>37</v>
      </c>
      <c r="B13" s="41">
        <v>1</v>
      </c>
      <c r="C13" s="169">
        <f t="shared" si="1"/>
        <v>8.333333333333332</v>
      </c>
      <c r="D13" s="41">
        <v>3</v>
      </c>
      <c r="E13" s="169">
        <f t="shared" si="2"/>
        <v>5</v>
      </c>
      <c r="F13" s="41">
        <v>224</v>
      </c>
      <c r="G13" s="169">
        <f t="shared" si="3"/>
        <v>25.74712643678161</v>
      </c>
      <c r="H13" s="41">
        <v>3</v>
      </c>
      <c r="I13" s="169">
        <f t="shared" si="4"/>
        <v>1.1406844106463878</v>
      </c>
      <c r="J13" s="41">
        <v>1</v>
      </c>
      <c r="K13" s="169">
        <f t="shared" si="5"/>
        <v>0.546448087431694</v>
      </c>
      <c r="L13" s="41">
        <v>16</v>
      </c>
      <c r="M13" s="169">
        <f t="shared" si="6"/>
        <v>3.9800995024875623</v>
      </c>
      <c r="N13" s="20">
        <v>40</v>
      </c>
      <c r="O13" s="169">
        <f t="shared" si="7"/>
        <v>1.586671955573185</v>
      </c>
      <c r="P13" s="41">
        <v>20</v>
      </c>
      <c r="Q13" s="169">
        <f t="shared" si="8"/>
        <v>3.0257186081694405</v>
      </c>
      <c r="R13" s="150">
        <v>3</v>
      </c>
      <c r="S13" s="151">
        <f t="shared" si="0"/>
        <v>4.3478260869565215</v>
      </c>
      <c r="T13" s="41">
        <v>4</v>
      </c>
      <c r="U13" s="169">
        <f t="shared" si="9"/>
        <v>3.6036036036036037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315</v>
      </c>
      <c r="AA13" s="169">
        <f t="shared" si="13"/>
        <v>6.064690026954178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18</v>
      </c>
      <c r="E14" s="169">
        <f t="shared" si="2"/>
        <v>30</v>
      </c>
      <c r="F14" s="41">
        <v>329</v>
      </c>
      <c r="G14" s="169">
        <f t="shared" si="3"/>
        <v>37.81609195402299</v>
      </c>
      <c r="H14" s="41">
        <v>137</v>
      </c>
      <c r="I14" s="169">
        <f t="shared" si="4"/>
        <v>52.09125475285171</v>
      </c>
      <c r="J14" s="41">
        <v>72</v>
      </c>
      <c r="K14" s="169">
        <f t="shared" si="5"/>
        <v>39.34426229508197</v>
      </c>
      <c r="L14" s="41">
        <v>186</v>
      </c>
      <c r="M14" s="169">
        <f t="shared" si="6"/>
        <v>46.26865671641791</v>
      </c>
      <c r="N14" s="20">
        <v>648</v>
      </c>
      <c r="O14" s="169">
        <f t="shared" si="7"/>
        <v>25.704085680285598</v>
      </c>
      <c r="P14" s="41">
        <v>251</v>
      </c>
      <c r="Q14" s="169">
        <f t="shared" si="8"/>
        <v>37.97276853252647</v>
      </c>
      <c r="R14" s="150">
        <v>23</v>
      </c>
      <c r="S14" s="151">
        <f t="shared" si="0"/>
        <v>33.33333333333333</v>
      </c>
      <c r="T14" s="41">
        <v>15</v>
      </c>
      <c r="U14" s="169">
        <f t="shared" si="9"/>
        <v>13.513513513513514</v>
      </c>
      <c r="V14" s="41">
        <v>16</v>
      </c>
      <c r="W14" s="169">
        <f t="shared" si="10"/>
        <v>55.172413793103445</v>
      </c>
      <c r="X14" s="41">
        <v>1</v>
      </c>
      <c r="Y14" s="169">
        <f t="shared" si="11"/>
        <v>7.6923076923076925</v>
      </c>
      <c r="Z14" s="20">
        <f t="shared" si="12"/>
        <v>1696</v>
      </c>
      <c r="AA14" s="169">
        <f t="shared" si="13"/>
        <v>32.6530612244898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54</v>
      </c>
      <c r="G15" s="169">
        <f t="shared" si="3"/>
        <v>6.206896551724138</v>
      </c>
      <c r="H15" s="41">
        <v>5</v>
      </c>
      <c r="I15" s="169">
        <f t="shared" si="4"/>
        <v>1.9011406844106464</v>
      </c>
      <c r="J15" s="41">
        <v>10</v>
      </c>
      <c r="K15" s="169">
        <f t="shared" si="5"/>
        <v>5.46448087431694</v>
      </c>
      <c r="L15" s="41">
        <v>10</v>
      </c>
      <c r="M15" s="169">
        <f t="shared" si="6"/>
        <v>2.4875621890547266</v>
      </c>
      <c r="N15" s="20">
        <v>26</v>
      </c>
      <c r="O15" s="169">
        <f t="shared" si="7"/>
        <v>1.0313367711225703</v>
      </c>
      <c r="P15" s="41">
        <v>18</v>
      </c>
      <c r="Q15" s="169">
        <f t="shared" si="8"/>
        <v>2.723146747352496</v>
      </c>
      <c r="R15" s="150">
        <v>6</v>
      </c>
      <c r="S15" s="151">
        <f t="shared" si="0"/>
        <v>8.695652173913043</v>
      </c>
      <c r="T15" s="41">
        <v>2</v>
      </c>
      <c r="U15" s="169">
        <f t="shared" si="9"/>
        <v>1.8018018018018018</v>
      </c>
      <c r="V15" s="41">
        <v>1</v>
      </c>
      <c r="W15" s="169">
        <f t="shared" si="10"/>
        <v>3.4482758620689653</v>
      </c>
      <c r="X15" s="41">
        <v>0</v>
      </c>
      <c r="Y15" s="169">
        <f t="shared" si="11"/>
        <v>0</v>
      </c>
      <c r="Z15" s="20">
        <f t="shared" si="12"/>
        <v>132</v>
      </c>
      <c r="AA15" s="169">
        <f t="shared" si="13"/>
        <v>2.5413939160569887</v>
      </c>
    </row>
    <row r="16" spans="1:27" ht="24.75" customHeight="1">
      <c r="A16" s="168" t="s">
        <v>40</v>
      </c>
      <c r="B16" s="41">
        <v>2</v>
      </c>
      <c r="C16" s="169">
        <f t="shared" si="1"/>
        <v>16.666666666666664</v>
      </c>
      <c r="D16" s="41">
        <v>8</v>
      </c>
      <c r="E16" s="169">
        <f t="shared" si="2"/>
        <v>13.333333333333334</v>
      </c>
      <c r="F16" s="41">
        <v>209</v>
      </c>
      <c r="G16" s="169">
        <f t="shared" si="3"/>
        <v>24.022988505747126</v>
      </c>
      <c r="H16" s="41">
        <v>3</v>
      </c>
      <c r="I16" s="169">
        <f t="shared" si="4"/>
        <v>1.1406844106463878</v>
      </c>
      <c r="J16" s="41">
        <v>58</v>
      </c>
      <c r="K16" s="169">
        <f t="shared" si="5"/>
        <v>31.693989071038253</v>
      </c>
      <c r="L16" s="41">
        <v>42</v>
      </c>
      <c r="M16" s="169">
        <f t="shared" si="6"/>
        <v>10.44776119402985</v>
      </c>
      <c r="N16" s="20">
        <v>1312</v>
      </c>
      <c r="O16" s="169">
        <f t="shared" si="7"/>
        <v>52.04284014280047</v>
      </c>
      <c r="P16" s="41">
        <v>113</v>
      </c>
      <c r="Q16" s="169">
        <f t="shared" si="8"/>
        <v>17.095310136157337</v>
      </c>
      <c r="R16" s="150">
        <v>4</v>
      </c>
      <c r="S16" s="151">
        <f t="shared" si="0"/>
        <v>5.797101449275362</v>
      </c>
      <c r="T16" s="41">
        <v>57</v>
      </c>
      <c r="U16" s="169">
        <f t="shared" si="9"/>
        <v>51.35135135135135</v>
      </c>
      <c r="V16" s="41">
        <v>0</v>
      </c>
      <c r="W16" s="169">
        <f t="shared" si="10"/>
        <v>0</v>
      </c>
      <c r="X16" s="41">
        <v>2</v>
      </c>
      <c r="Y16" s="169">
        <f t="shared" si="11"/>
        <v>15.384615384615385</v>
      </c>
      <c r="Z16" s="20">
        <f t="shared" si="12"/>
        <v>1810</v>
      </c>
      <c r="AA16" s="169">
        <f t="shared" si="13"/>
        <v>34.84790142472083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6</v>
      </c>
      <c r="G17" s="169">
        <f t="shared" si="3"/>
        <v>0.6896551724137931</v>
      </c>
      <c r="H17" s="41">
        <v>0</v>
      </c>
      <c r="I17" s="169">
        <f t="shared" si="4"/>
        <v>0</v>
      </c>
      <c r="J17" s="41">
        <v>6</v>
      </c>
      <c r="K17" s="169">
        <f t="shared" si="5"/>
        <v>3.278688524590164</v>
      </c>
      <c r="L17" s="41">
        <v>15</v>
      </c>
      <c r="M17" s="169">
        <f t="shared" si="6"/>
        <v>3.731343283582089</v>
      </c>
      <c r="N17" s="20">
        <v>16</v>
      </c>
      <c r="O17" s="169">
        <f t="shared" si="7"/>
        <v>0.6346687822292741</v>
      </c>
      <c r="P17" s="41">
        <v>36</v>
      </c>
      <c r="Q17" s="169">
        <f t="shared" si="8"/>
        <v>5.446293494704992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79</v>
      </c>
      <c r="AA17" s="169">
        <f t="shared" si="13"/>
        <v>1.5209857527916826</v>
      </c>
    </row>
    <row r="18" spans="1:27" ht="24.75" customHeight="1">
      <c r="A18" s="170" t="s">
        <v>42</v>
      </c>
      <c r="B18" s="116">
        <v>9</v>
      </c>
      <c r="C18" s="171">
        <f t="shared" si="1"/>
        <v>75</v>
      </c>
      <c r="D18" s="116">
        <v>28</v>
      </c>
      <c r="E18" s="171">
        <f t="shared" si="2"/>
        <v>46.666666666666664</v>
      </c>
      <c r="F18" s="116">
        <v>21</v>
      </c>
      <c r="G18" s="171">
        <f t="shared" si="3"/>
        <v>2.413793103448276</v>
      </c>
      <c r="H18" s="116">
        <v>100</v>
      </c>
      <c r="I18" s="171">
        <f t="shared" si="4"/>
        <v>38.02281368821293</v>
      </c>
      <c r="J18" s="116">
        <v>2</v>
      </c>
      <c r="K18" s="171">
        <f t="shared" si="5"/>
        <v>1.092896174863388</v>
      </c>
      <c r="L18" s="116">
        <v>3</v>
      </c>
      <c r="M18" s="171">
        <f t="shared" si="6"/>
        <v>0.7462686567164178</v>
      </c>
      <c r="N18" s="21">
        <v>256</v>
      </c>
      <c r="O18" s="171">
        <f t="shared" si="7"/>
        <v>10.154700515668386</v>
      </c>
      <c r="P18" s="116">
        <v>61</v>
      </c>
      <c r="Q18" s="171">
        <f t="shared" si="8"/>
        <v>9.228441754916792</v>
      </c>
      <c r="R18" s="152">
        <v>6</v>
      </c>
      <c r="S18" s="153">
        <f t="shared" si="0"/>
        <v>8.695652173913043</v>
      </c>
      <c r="T18" s="116">
        <v>15</v>
      </c>
      <c r="U18" s="171">
        <f t="shared" si="9"/>
        <v>13.513513513513514</v>
      </c>
      <c r="V18" s="116">
        <v>1</v>
      </c>
      <c r="W18" s="171">
        <f t="shared" si="10"/>
        <v>3.4482758620689653</v>
      </c>
      <c r="X18" s="116">
        <v>7</v>
      </c>
      <c r="Y18" s="171">
        <f t="shared" si="11"/>
        <v>53.84615384615385</v>
      </c>
      <c r="Z18" s="21">
        <f t="shared" si="12"/>
        <v>509</v>
      </c>
      <c r="AA18" s="171">
        <f t="shared" si="13"/>
        <v>9.79976896418945</v>
      </c>
    </row>
    <row r="19" spans="1:27" ht="24.75" customHeight="1">
      <c r="A19" s="173" t="s">
        <v>62</v>
      </c>
      <c r="B19" s="163">
        <f>SUM(B10:B18)</f>
        <v>12</v>
      </c>
      <c r="C19" s="164">
        <f>((B19/B$19*100))</f>
        <v>100</v>
      </c>
      <c r="D19" s="163">
        <f>SUM(D10:D18)</f>
        <v>60</v>
      </c>
      <c r="E19" s="164">
        <f>((D19/D$19*100))</f>
        <v>100</v>
      </c>
      <c r="F19" s="163">
        <f>SUM(F10:F18)</f>
        <v>870</v>
      </c>
      <c r="G19" s="164">
        <f>((F19/F$19*100))</f>
        <v>100</v>
      </c>
      <c r="H19" s="163">
        <f>SUM(H10:H18)</f>
        <v>263</v>
      </c>
      <c r="I19" s="164">
        <f>((H19/H$19*100))</f>
        <v>100</v>
      </c>
      <c r="J19" s="163">
        <f>SUM(J10:J18)</f>
        <v>183</v>
      </c>
      <c r="K19" s="164">
        <f>((J19/J$19*100))</f>
        <v>100</v>
      </c>
      <c r="L19" s="163">
        <f>SUM(L10:L18)</f>
        <v>402</v>
      </c>
      <c r="M19" s="164">
        <f>((L19/L$19*100))</f>
        <v>100</v>
      </c>
      <c r="N19" s="104">
        <f>SUM(N10:N18)</f>
        <v>2521</v>
      </c>
      <c r="O19" s="164">
        <f>((N19/N$19*100))</f>
        <v>100</v>
      </c>
      <c r="P19" s="163">
        <f>SUM(P10:P18)</f>
        <v>661</v>
      </c>
      <c r="Q19" s="164">
        <f>((P19/P$19*100))</f>
        <v>100</v>
      </c>
      <c r="R19" s="104">
        <f>SUM(R10:R18)</f>
        <v>69</v>
      </c>
      <c r="S19" s="164">
        <f t="shared" si="0"/>
        <v>100</v>
      </c>
      <c r="T19" s="163">
        <f>SUM(T10:T18)</f>
        <v>111</v>
      </c>
      <c r="U19" s="164">
        <f>((T19/T$19*100))</f>
        <v>100</v>
      </c>
      <c r="V19" s="163">
        <f>SUM(V10:V18)</f>
        <v>29</v>
      </c>
      <c r="W19" s="164">
        <f>((V19/V$19*100))</f>
        <v>100</v>
      </c>
      <c r="X19" s="163">
        <f>SUM(X10:X18)</f>
        <v>13</v>
      </c>
      <c r="Y19" s="164">
        <f>((X19/X$19*100))</f>
        <v>100</v>
      </c>
      <c r="Z19" s="104">
        <f>SUM(Z10:Z18)</f>
        <v>5194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6</v>
      </c>
      <c r="G10" s="167">
        <f>((F10/F$19*100))</f>
        <v>0.7281553398058253</v>
      </c>
      <c r="H10" s="113">
        <v>2</v>
      </c>
      <c r="I10" s="167">
        <f>((H10/H$19*100))</f>
        <v>0.5376344086021506</v>
      </c>
      <c r="J10" s="113">
        <v>5</v>
      </c>
      <c r="K10" s="167">
        <f>((J10/J$19*100))</f>
        <v>2.5380710659898478</v>
      </c>
      <c r="L10" s="113">
        <v>49</v>
      </c>
      <c r="M10" s="167">
        <f>((L10/L$19*100))</f>
        <v>15.40880503144654</v>
      </c>
      <c r="N10" s="19">
        <v>85</v>
      </c>
      <c r="O10" s="167">
        <f>((N10/N$19*100))</f>
        <v>5.5483028720626635</v>
      </c>
      <c r="P10" s="113">
        <v>86</v>
      </c>
      <c r="Q10" s="167">
        <f>((P10/P$19*100))</f>
        <v>22.395833333333336</v>
      </c>
      <c r="R10" s="147">
        <v>51</v>
      </c>
      <c r="S10" s="148">
        <f aca="true" t="shared" si="0" ref="S10:S19">((R10/R$19*100))</f>
        <v>50.495049504950494</v>
      </c>
      <c r="T10" s="113">
        <v>43</v>
      </c>
      <c r="U10" s="167">
        <f>((T10/T$19*100))</f>
        <v>19.63470319634703</v>
      </c>
      <c r="V10" s="113">
        <v>15</v>
      </c>
      <c r="W10" s="167">
        <f>((V10/V$19*100))</f>
        <v>22.727272727272727</v>
      </c>
      <c r="X10" s="113">
        <v>0</v>
      </c>
      <c r="Y10" s="167">
        <f>((X10/X$19*100))</f>
        <v>0</v>
      </c>
      <c r="Z10" s="19">
        <f>SUM(B10+D10+F10+H10+J10+L10+N10+P10+T10+V10+X10+R10)</f>
        <v>342</v>
      </c>
      <c r="AA10" s="167">
        <f>((Z10/Z$19*100))</f>
        <v>8.313077297034516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3.7037037037037033</v>
      </c>
      <c r="D11" s="41">
        <v>4</v>
      </c>
      <c r="E11" s="169">
        <f aca="true" t="shared" si="2" ref="E11:E18">((D11/D$19*100))</f>
        <v>7.8431372549019605</v>
      </c>
      <c r="F11" s="41">
        <v>7</v>
      </c>
      <c r="G11" s="169">
        <f aca="true" t="shared" si="3" ref="G11:G18">((F11/F$19*100))</f>
        <v>0.8495145631067961</v>
      </c>
      <c r="H11" s="41">
        <v>14</v>
      </c>
      <c r="I11" s="169">
        <f aca="true" t="shared" si="4" ref="I11:I18">((H11/H$19*100))</f>
        <v>3.763440860215054</v>
      </c>
      <c r="J11" s="41">
        <v>5</v>
      </c>
      <c r="K11" s="169">
        <f aca="true" t="shared" si="5" ref="K11:K18">((J11/J$19*100))</f>
        <v>2.5380710659898478</v>
      </c>
      <c r="L11" s="41">
        <v>49</v>
      </c>
      <c r="M11" s="169">
        <f aca="true" t="shared" si="6" ref="M11:M18">((L11/L$19*100))</f>
        <v>15.40880503144654</v>
      </c>
      <c r="N11" s="20">
        <v>18</v>
      </c>
      <c r="O11" s="169">
        <f aca="true" t="shared" si="7" ref="O11:O18">((N11/N$19*100))</f>
        <v>1.1749347258485638</v>
      </c>
      <c r="P11" s="41">
        <v>20</v>
      </c>
      <c r="Q11" s="169">
        <f aca="true" t="shared" si="8" ref="Q11:Q18">((P11/P$19*100))</f>
        <v>5.208333333333334</v>
      </c>
      <c r="R11" s="150">
        <v>5</v>
      </c>
      <c r="S11" s="151">
        <f t="shared" si="0"/>
        <v>4.9504950495049505</v>
      </c>
      <c r="T11" s="41">
        <v>31</v>
      </c>
      <c r="U11" s="169">
        <f aca="true" t="shared" si="9" ref="U11:U18">((T11/T$19*100))</f>
        <v>14.15525114155251</v>
      </c>
      <c r="V11" s="41">
        <v>10</v>
      </c>
      <c r="W11" s="169">
        <f aca="true" t="shared" si="10" ref="W11:W18">((V11/V$19*100))</f>
        <v>15.151515151515152</v>
      </c>
      <c r="X11" s="41">
        <v>3</v>
      </c>
      <c r="Y11" s="169">
        <f aca="true" t="shared" si="11" ref="Y11:Y18">((X11/X$19*100))</f>
        <v>13.043478260869565</v>
      </c>
      <c r="Z11" s="20">
        <f aca="true" t="shared" si="12" ref="Z11:Z18">SUM(B11+D11+F11+H11+J11+L11+N11+P11+T11+V11+X11+R11)</f>
        <v>167</v>
      </c>
      <c r="AA11" s="169">
        <f aca="true" t="shared" si="13" ref="AA11:AA18">((Z11/Z$19*100))</f>
        <v>4.059309674282936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4</v>
      </c>
      <c r="E12" s="169">
        <f t="shared" si="2"/>
        <v>7.8431372549019605</v>
      </c>
      <c r="F12" s="41">
        <v>3</v>
      </c>
      <c r="G12" s="169">
        <f t="shared" si="3"/>
        <v>0.3640776699029126</v>
      </c>
      <c r="H12" s="41">
        <v>0</v>
      </c>
      <c r="I12" s="169">
        <f t="shared" si="4"/>
        <v>0</v>
      </c>
      <c r="J12" s="41">
        <v>6</v>
      </c>
      <c r="K12" s="169">
        <f t="shared" si="5"/>
        <v>3.0456852791878175</v>
      </c>
      <c r="L12" s="41">
        <v>25</v>
      </c>
      <c r="M12" s="169">
        <f t="shared" si="6"/>
        <v>7.861635220125786</v>
      </c>
      <c r="N12" s="20">
        <v>23</v>
      </c>
      <c r="O12" s="169">
        <f t="shared" si="7"/>
        <v>1.5013054830287207</v>
      </c>
      <c r="P12" s="41">
        <v>15</v>
      </c>
      <c r="Q12" s="169">
        <f t="shared" si="8"/>
        <v>3.90625</v>
      </c>
      <c r="R12" s="150">
        <v>1</v>
      </c>
      <c r="S12" s="151">
        <f t="shared" si="0"/>
        <v>0.9900990099009901</v>
      </c>
      <c r="T12" s="41">
        <v>4</v>
      </c>
      <c r="U12" s="169">
        <f t="shared" si="9"/>
        <v>1.82648401826484</v>
      </c>
      <c r="V12" s="41">
        <v>1</v>
      </c>
      <c r="W12" s="169">
        <f t="shared" si="10"/>
        <v>1.5151515151515151</v>
      </c>
      <c r="X12" s="41">
        <v>1</v>
      </c>
      <c r="Y12" s="169">
        <f t="shared" si="11"/>
        <v>4.3478260869565215</v>
      </c>
      <c r="Z12" s="20">
        <f t="shared" si="12"/>
        <v>83</v>
      </c>
      <c r="AA12" s="169">
        <f t="shared" si="13"/>
        <v>2.0175012153621776</v>
      </c>
    </row>
    <row r="13" spans="1:27" ht="24.75" customHeight="1">
      <c r="A13" s="168" t="s">
        <v>37</v>
      </c>
      <c r="B13" s="41">
        <v>3</v>
      </c>
      <c r="C13" s="169">
        <f t="shared" si="1"/>
        <v>11.11111111111111</v>
      </c>
      <c r="D13" s="41">
        <v>4</v>
      </c>
      <c r="E13" s="169">
        <f t="shared" si="2"/>
        <v>7.8431372549019605</v>
      </c>
      <c r="F13" s="41">
        <v>211</v>
      </c>
      <c r="G13" s="169">
        <f t="shared" si="3"/>
        <v>25.606796116504853</v>
      </c>
      <c r="H13" s="41">
        <v>27</v>
      </c>
      <c r="I13" s="169">
        <f t="shared" si="4"/>
        <v>7.258064516129033</v>
      </c>
      <c r="J13" s="41">
        <v>10</v>
      </c>
      <c r="K13" s="169">
        <f t="shared" si="5"/>
        <v>5.0761421319796955</v>
      </c>
      <c r="L13" s="41">
        <v>24</v>
      </c>
      <c r="M13" s="169">
        <f t="shared" si="6"/>
        <v>7.547169811320755</v>
      </c>
      <c r="N13" s="20">
        <v>41</v>
      </c>
      <c r="O13" s="169">
        <f t="shared" si="7"/>
        <v>2.6762402088772843</v>
      </c>
      <c r="P13" s="41">
        <v>16</v>
      </c>
      <c r="Q13" s="169">
        <f t="shared" si="8"/>
        <v>4.166666666666666</v>
      </c>
      <c r="R13" s="150">
        <v>5</v>
      </c>
      <c r="S13" s="151">
        <f t="shared" si="0"/>
        <v>4.9504950495049505</v>
      </c>
      <c r="T13" s="41">
        <v>24</v>
      </c>
      <c r="U13" s="169">
        <f t="shared" si="9"/>
        <v>10.95890410958904</v>
      </c>
      <c r="V13" s="41">
        <v>1</v>
      </c>
      <c r="W13" s="169">
        <f t="shared" si="10"/>
        <v>1.5151515151515151</v>
      </c>
      <c r="X13" s="41">
        <v>1</v>
      </c>
      <c r="Y13" s="169">
        <f t="shared" si="11"/>
        <v>4.3478260869565215</v>
      </c>
      <c r="Z13" s="20">
        <f t="shared" si="12"/>
        <v>367</v>
      </c>
      <c r="AA13" s="169">
        <f t="shared" si="13"/>
        <v>8.920758385999028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20</v>
      </c>
      <c r="E14" s="169">
        <f t="shared" si="2"/>
        <v>39.21568627450981</v>
      </c>
      <c r="F14" s="41">
        <v>415</v>
      </c>
      <c r="G14" s="169">
        <f t="shared" si="3"/>
        <v>50.36407766990292</v>
      </c>
      <c r="H14" s="41">
        <v>173</v>
      </c>
      <c r="I14" s="169">
        <f t="shared" si="4"/>
        <v>46.50537634408602</v>
      </c>
      <c r="J14" s="41">
        <v>86</v>
      </c>
      <c r="K14" s="169">
        <f t="shared" si="5"/>
        <v>43.65482233502538</v>
      </c>
      <c r="L14" s="41">
        <v>130</v>
      </c>
      <c r="M14" s="169">
        <f t="shared" si="6"/>
        <v>40.88050314465409</v>
      </c>
      <c r="N14" s="20">
        <v>484</v>
      </c>
      <c r="O14" s="169">
        <f t="shared" si="7"/>
        <v>31.59268929503917</v>
      </c>
      <c r="P14" s="41">
        <v>126</v>
      </c>
      <c r="Q14" s="169">
        <f t="shared" si="8"/>
        <v>32.8125</v>
      </c>
      <c r="R14" s="150">
        <v>31</v>
      </c>
      <c r="S14" s="151">
        <f t="shared" si="0"/>
        <v>30.693069306930692</v>
      </c>
      <c r="T14" s="41">
        <v>14</v>
      </c>
      <c r="U14" s="169">
        <f t="shared" si="9"/>
        <v>6.392694063926941</v>
      </c>
      <c r="V14" s="41">
        <v>5</v>
      </c>
      <c r="W14" s="169">
        <f t="shared" si="10"/>
        <v>7.575757575757576</v>
      </c>
      <c r="X14" s="41">
        <v>9</v>
      </c>
      <c r="Y14" s="169">
        <f t="shared" si="11"/>
        <v>39.130434782608695</v>
      </c>
      <c r="Z14" s="20">
        <f t="shared" si="12"/>
        <v>1493</v>
      </c>
      <c r="AA14" s="169">
        <f t="shared" si="13"/>
        <v>36.29071463296062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3</v>
      </c>
      <c r="E15" s="169">
        <f t="shared" si="2"/>
        <v>5.88235294117647</v>
      </c>
      <c r="F15" s="41">
        <v>20</v>
      </c>
      <c r="G15" s="169">
        <f t="shared" si="3"/>
        <v>2.4271844660194173</v>
      </c>
      <c r="H15" s="41">
        <v>8</v>
      </c>
      <c r="I15" s="169">
        <f t="shared" si="4"/>
        <v>2.1505376344086025</v>
      </c>
      <c r="J15" s="41">
        <v>11</v>
      </c>
      <c r="K15" s="169">
        <f t="shared" si="5"/>
        <v>5.583756345177665</v>
      </c>
      <c r="L15" s="41">
        <v>6</v>
      </c>
      <c r="M15" s="169">
        <f t="shared" si="6"/>
        <v>1.8867924528301887</v>
      </c>
      <c r="N15" s="20">
        <v>21</v>
      </c>
      <c r="O15" s="169">
        <f t="shared" si="7"/>
        <v>1.370757180156658</v>
      </c>
      <c r="P15" s="41">
        <v>3</v>
      </c>
      <c r="Q15" s="169">
        <f t="shared" si="8"/>
        <v>0.78125</v>
      </c>
      <c r="R15" s="150">
        <v>2</v>
      </c>
      <c r="S15" s="151">
        <f t="shared" si="0"/>
        <v>1.9801980198019802</v>
      </c>
      <c r="T15" s="41">
        <v>2</v>
      </c>
      <c r="U15" s="169">
        <f t="shared" si="9"/>
        <v>0.91324200913242</v>
      </c>
      <c r="V15" s="41">
        <v>1</v>
      </c>
      <c r="W15" s="169">
        <f t="shared" si="10"/>
        <v>1.5151515151515151</v>
      </c>
      <c r="X15" s="41">
        <v>1</v>
      </c>
      <c r="Y15" s="169">
        <f t="shared" si="11"/>
        <v>4.3478260869565215</v>
      </c>
      <c r="Z15" s="20">
        <f t="shared" si="12"/>
        <v>78</v>
      </c>
      <c r="AA15" s="169">
        <f t="shared" si="13"/>
        <v>1.8959649975692758</v>
      </c>
    </row>
    <row r="16" spans="1:27" ht="24.75" customHeight="1">
      <c r="A16" s="168" t="s">
        <v>40</v>
      </c>
      <c r="B16" s="41">
        <v>1</v>
      </c>
      <c r="C16" s="169">
        <f t="shared" si="1"/>
        <v>3.7037037037037033</v>
      </c>
      <c r="D16" s="41">
        <v>8</v>
      </c>
      <c r="E16" s="169">
        <f t="shared" si="2"/>
        <v>15.686274509803921</v>
      </c>
      <c r="F16" s="41">
        <v>122</v>
      </c>
      <c r="G16" s="169">
        <f t="shared" si="3"/>
        <v>14.805825242718445</v>
      </c>
      <c r="H16" s="41">
        <v>13</v>
      </c>
      <c r="I16" s="169">
        <f t="shared" si="4"/>
        <v>3.494623655913978</v>
      </c>
      <c r="J16" s="41">
        <v>58</v>
      </c>
      <c r="K16" s="169">
        <f t="shared" si="5"/>
        <v>29.441624365482234</v>
      </c>
      <c r="L16" s="41">
        <v>28</v>
      </c>
      <c r="M16" s="169">
        <f t="shared" si="6"/>
        <v>8.80503144654088</v>
      </c>
      <c r="N16" s="20">
        <v>728</v>
      </c>
      <c r="O16" s="169">
        <f t="shared" si="7"/>
        <v>47.51958224543081</v>
      </c>
      <c r="P16" s="41">
        <v>70</v>
      </c>
      <c r="Q16" s="169">
        <f t="shared" si="8"/>
        <v>18.229166666666664</v>
      </c>
      <c r="R16" s="150">
        <v>4</v>
      </c>
      <c r="S16" s="151">
        <f t="shared" si="0"/>
        <v>3.9603960396039604</v>
      </c>
      <c r="T16" s="41">
        <v>53</v>
      </c>
      <c r="U16" s="169">
        <f t="shared" si="9"/>
        <v>24.200913242009133</v>
      </c>
      <c r="V16" s="41">
        <v>1</v>
      </c>
      <c r="W16" s="169">
        <f t="shared" si="10"/>
        <v>1.5151515151515151</v>
      </c>
      <c r="X16" s="41">
        <v>1</v>
      </c>
      <c r="Y16" s="169">
        <f t="shared" si="11"/>
        <v>4.3478260869565215</v>
      </c>
      <c r="Z16" s="20">
        <f t="shared" si="12"/>
        <v>1087</v>
      </c>
      <c r="AA16" s="169">
        <f t="shared" si="13"/>
        <v>26.421973748176956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3</v>
      </c>
      <c r="G17" s="169">
        <f t="shared" si="3"/>
        <v>0.3640776699029126</v>
      </c>
      <c r="H17" s="41">
        <v>3</v>
      </c>
      <c r="I17" s="169">
        <f t="shared" si="4"/>
        <v>0.8064516129032258</v>
      </c>
      <c r="J17" s="41">
        <v>16</v>
      </c>
      <c r="K17" s="169">
        <f t="shared" si="5"/>
        <v>8.121827411167512</v>
      </c>
      <c r="L17" s="41">
        <v>5</v>
      </c>
      <c r="M17" s="169">
        <f t="shared" si="6"/>
        <v>1.5723270440251573</v>
      </c>
      <c r="N17" s="20">
        <v>4</v>
      </c>
      <c r="O17" s="169">
        <f t="shared" si="7"/>
        <v>0.26109660574412535</v>
      </c>
      <c r="P17" s="41">
        <v>7</v>
      </c>
      <c r="Q17" s="169">
        <f t="shared" si="8"/>
        <v>1.8229166666666667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3</v>
      </c>
      <c r="Y17" s="169">
        <f t="shared" si="11"/>
        <v>13.043478260869565</v>
      </c>
      <c r="Z17" s="20">
        <f t="shared" si="12"/>
        <v>41</v>
      </c>
      <c r="AA17" s="169">
        <f t="shared" si="13"/>
        <v>0.9965969859017987</v>
      </c>
    </row>
    <row r="18" spans="1:27" ht="24.75" customHeight="1">
      <c r="A18" s="170" t="s">
        <v>42</v>
      </c>
      <c r="B18" s="116">
        <v>22</v>
      </c>
      <c r="C18" s="171">
        <f t="shared" si="1"/>
        <v>81.48148148148148</v>
      </c>
      <c r="D18" s="116">
        <v>8</v>
      </c>
      <c r="E18" s="171">
        <f t="shared" si="2"/>
        <v>15.686274509803921</v>
      </c>
      <c r="F18" s="116">
        <v>37</v>
      </c>
      <c r="G18" s="171">
        <f t="shared" si="3"/>
        <v>4.490291262135923</v>
      </c>
      <c r="H18" s="116">
        <v>132</v>
      </c>
      <c r="I18" s="171">
        <f t="shared" si="4"/>
        <v>35.483870967741936</v>
      </c>
      <c r="J18" s="116">
        <v>0</v>
      </c>
      <c r="K18" s="171">
        <f t="shared" si="5"/>
        <v>0</v>
      </c>
      <c r="L18" s="116">
        <v>2</v>
      </c>
      <c r="M18" s="171">
        <f t="shared" si="6"/>
        <v>0.628930817610063</v>
      </c>
      <c r="N18" s="21">
        <v>128</v>
      </c>
      <c r="O18" s="171">
        <f t="shared" si="7"/>
        <v>8.355091383812011</v>
      </c>
      <c r="P18" s="116">
        <v>41</v>
      </c>
      <c r="Q18" s="171">
        <f t="shared" si="8"/>
        <v>10.677083333333332</v>
      </c>
      <c r="R18" s="152">
        <v>2</v>
      </c>
      <c r="S18" s="153">
        <f t="shared" si="0"/>
        <v>1.9801980198019802</v>
      </c>
      <c r="T18" s="116">
        <v>48</v>
      </c>
      <c r="U18" s="171">
        <f t="shared" si="9"/>
        <v>21.91780821917808</v>
      </c>
      <c r="V18" s="116">
        <v>32</v>
      </c>
      <c r="W18" s="171">
        <f t="shared" si="10"/>
        <v>48.484848484848484</v>
      </c>
      <c r="X18" s="116">
        <v>4</v>
      </c>
      <c r="Y18" s="171">
        <f t="shared" si="11"/>
        <v>17.391304347826086</v>
      </c>
      <c r="Z18" s="21">
        <f t="shared" si="12"/>
        <v>456</v>
      </c>
      <c r="AA18" s="171">
        <f t="shared" si="13"/>
        <v>11.084103062712689</v>
      </c>
    </row>
    <row r="19" spans="1:27" ht="24.75" customHeight="1">
      <c r="A19" s="173" t="s">
        <v>62</v>
      </c>
      <c r="B19" s="163">
        <f>SUM(B10:B18)</f>
        <v>27</v>
      </c>
      <c r="C19" s="164">
        <f>((B19/B$19*100))</f>
        <v>100</v>
      </c>
      <c r="D19" s="163">
        <f>SUM(D10:D18)</f>
        <v>51</v>
      </c>
      <c r="E19" s="164">
        <f>((D19/D$19*100))</f>
        <v>100</v>
      </c>
      <c r="F19" s="163">
        <f>SUM(F10:F18)</f>
        <v>824</v>
      </c>
      <c r="G19" s="164">
        <f>((F19/F$19*100))</f>
        <v>100</v>
      </c>
      <c r="H19" s="163">
        <f>SUM(H10:H18)</f>
        <v>372</v>
      </c>
      <c r="I19" s="164">
        <f>((H19/H$19*100))</f>
        <v>100</v>
      </c>
      <c r="J19" s="163">
        <f>SUM(J10:J18)</f>
        <v>197</v>
      </c>
      <c r="K19" s="164">
        <f>((J19/J$19*100))</f>
        <v>100</v>
      </c>
      <c r="L19" s="163">
        <f>SUM(L10:L18)</f>
        <v>318</v>
      </c>
      <c r="M19" s="164">
        <f>((L19/L$19*100))</f>
        <v>100</v>
      </c>
      <c r="N19" s="104">
        <f>SUM(N10:N18)</f>
        <v>1532</v>
      </c>
      <c r="O19" s="164">
        <f>((N19/N$19*100))</f>
        <v>100</v>
      </c>
      <c r="P19" s="163">
        <f>SUM(P10:P18)</f>
        <v>384</v>
      </c>
      <c r="Q19" s="164">
        <f>((P19/P$19*100))</f>
        <v>100</v>
      </c>
      <c r="R19" s="104">
        <f>SUM(R10:R18)</f>
        <v>101</v>
      </c>
      <c r="S19" s="164">
        <f t="shared" si="0"/>
        <v>100</v>
      </c>
      <c r="T19" s="163">
        <f>SUM(T10:T18)</f>
        <v>219</v>
      </c>
      <c r="U19" s="164">
        <f>((T19/T$19*100))</f>
        <v>100</v>
      </c>
      <c r="V19" s="163">
        <f>SUM(V10:V18)</f>
        <v>66</v>
      </c>
      <c r="W19" s="164">
        <f>((V19/V$19*100))</f>
        <v>100</v>
      </c>
      <c r="X19" s="163">
        <f>SUM(X10:X18)</f>
        <v>23</v>
      </c>
      <c r="Y19" s="164">
        <f>((X19/X$19*100))</f>
        <v>100</v>
      </c>
      <c r="Z19" s="104">
        <f>SUM(Z10:Z18)</f>
        <v>4114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7</v>
      </c>
      <c r="G10" s="167">
        <f>((F10/F$19*100))</f>
        <v>0.6809338521400778</v>
      </c>
      <c r="H10" s="113">
        <v>3</v>
      </c>
      <c r="I10" s="167">
        <f>((H10/H$19*100))</f>
        <v>1</v>
      </c>
      <c r="J10" s="113">
        <v>12</v>
      </c>
      <c r="K10" s="167">
        <f>((J10/J$19*100))</f>
        <v>4.562737642585551</v>
      </c>
      <c r="L10" s="113">
        <v>54</v>
      </c>
      <c r="M10" s="167">
        <f>((L10/L$19*100))</f>
        <v>11.020408163265307</v>
      </c>
      <c r="N10" s="19">
        <v>78</v>
      </c>
      <c r="O10" s="167">
        <f>((N10/N$19*100))</f>
        <v>3.7937743190661477</v>
      </c>
      <c r="P10" s="113">
        <v>73</v>
      </c>
      <c r="Q10" s="167">
        <f>((P10/P$19*100))</f>
        <v>10.428571428571429</v>
      </c>
      <c r="R10" s="147">
        <v>44</v>
      </c>
      <c r="S10" s="148">
        <f aca="true" t="shared" si="0" ref="S10:S19">((R10/R$19*100))</f>
        <v>30.985915492957744</v>
      </c>
      <c r="T10" s="113">
        <v>25</v>
      </c>
      <c r="U10" s="167">
        <f>((T10/T$19*100))</f>
        <v>22.727272727272727</v>
      </c>
      <c r="V10" s="113">
        <v>1</v>
      </c>
      <c r="W10" s="167">
        <f>((V10/V$19*100))</f>
        <v>1.8518518518518516</v>
      </c>
      <c r="X10" s="113">
        <v>2</v>
      </c>
      <c r="Y10" s="167">
        <f>((X10/X$19*100))</f>
        <v>9.523809523809524</v>
      </c>
      <c r="Z10" s="19">
        <f>SUM(B10+D10+F10+H10+J10+L10+N10+P10+T10+V10+X10+R10)</f>
        <v>299</v>
      </c>
      <c r="AA10" s="167">
        <f>((Z10/Z$19*100))</f>
        <v>5.7050181263117725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6.666666666666667</v>
      </c>
      <c r="D11" s="41">
        <v>0</v>
      </c>
      <c r="E11" s="169">
        <f aca="true" t="shared" si="2" ref="E11:E18">((D11/D$19*100))</f>
        <v>0</v>
      </c>
      <c r="F11" s="41">
        <v>10</v>
      </c>
      <c r="G11" s="169">
        <f aca="true" t="shared" si="3" ref="G11:G18">((F11/F$19*100))</f>
        <v>0.9727626459143969</v>
      </c>
      <c r="H11" s="41">
        <v>10</v>
      </c>
      <c r="I11" s="169">
        <f aca="true" t="shared" si="4" ref="I11:I18">((H11/H$19*100))</f>
        <v>3.3333333333333335</v>
      </c>
      <c r="J11" s="41">
        <v>19</v>
      </c>
      <c r="K11" s="169">
        <f aca="true" t="shared" si="5" ref="K11:K18">((J11/J$19*100))</f>
        <v>7.224334600760455</v>
      </c>
      <c r="L11" s="41">
        <v>45</v>
      </c>
      <c r="M11" s="169">
        <f aca="true" t="shared" si="6" ref="M11:M18">((L11/L$19*100))</f>
        <v>9.183673469387756</v>
      </c>
      <c r="N11" s="20">
        <v>75</v>
      </c>
      <c r="O11" s="169">
        <f aca="true" t="shared" si="7" ref="O11:O18">((N11/N$19*100))</f>
        <v>3.6478599221789887</v>
      </c>
      <c r="P11" s="41">
        <v>88</v>
      </c>
      <c r="Q11" s="169">
        <f aca="true" t="shared" si="8" ref="Q11:Q18">((P11/P$19*100))</f>
        <v>12.571428571428573</v>
      </c>
      <c r="R11" s="150">
        <v>10</v>
      </c>
      <c r="S11" s="151">
        <f t="shared" si="0"/>
        <v>7.042253521126761</v>
      </c>
      <c r="T11" s="41">
        <v>18</v>
      </c>
      <c r="U11" s="169">
        <f aca="true" t="shared" si="9" ref="U11:U18">((T11/T$19*100))</f>
        <v>16.363636363636363</v>
      </c>
      <c r="V11" s="41">
        <v>15</v>
      </c>
      <c r="W11" s="169">
        <f aca="true" t="shared" si="10" ref="W11:W18">((V11/V$19*100))</f>
        <v>27.77777777777778</v>
      </c>
      <c r="X11" s="41">
        <v>2</v>
      </c>
      <c r="Y11" s="169">
        <f aca="true" t="shared" si="11" ref="Y11:Y18">((X11/X$19*100))</f>
        <v>9.523809523809524</v>
      </c>
      <c r="Z11" s="20">
        <f aca="true" t="shared" si="12" ref="Z11:Z18">SUM(B11+D11+F11+H11+J11+L11+N11+P11+T11+V11+X11+R11)</f>
        <v>293</v>
      </c>
      <c r="AA11" s="169">
        <f aca="true" t="shared" si="13" ref="AA11:AA18">((Z11/Z$19*100))</f>
        <v>5.590536157221904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10</v>
      </c>
      <c r="G12" s="169">
        <f t="shared" si="3"/>
        <v>0.9727626459143969</v>
      </c>
      <c r="H12" s="41">
        <v>1</v>
      </c>
      <c r="I12" s="169">
        <f t="shared" si="4"/>
        <v>0.33333333333333337</v>
      </c>
      <c r="J12" s="41">
        <v>10</v>
      </c>
      <c r="K12" s="169">
        <f t="shared" si="5"/>
        <v>3.802281368821293</v>
      </c>
      <c r="L12" s="41">
        <v>28</v>
      </c>
      <c r="M12" s="169">
        <f t="shared" si="6"/>
        <v>5.714285714285714</v>
      </c>
      <c r="N12" s="20">
        <v>48</v>
      </c>
      <c r="O12" s="169">
        <f t="shared" si="7"/>
        <v>2.3346303501945527</v>
      </c>
      <c r="P12" s="41">
        <v>33</v>
      </c>
      <c r="Q12" s="169">
        <f t="shared" si="8"/>
        <v>4.714285714285714</v>
      </c>
      <c r="R12" s="150">
        <v>3</v>
      </c>
      <c r="S12" s="151">
        <f t="shared" si="0"/>
        <v>2.112676056338028</v>
      </c>
      <c r="T12" s="41">
        <v>1</v>
      </c>
      <c r="U12" s="169">
        <f t="shared" si="9"/>
        <v>0.9090909090909091</v>
      </c>
      <c r="V12" s="41">
        <v>4</v>
      </c>
      <c r="W12" s="169">
        <f t="shared" si="10"/>
        <v>7.4074074074074066</v>
      </c>
      <c r="X12" s="41">
        <v>1</v>
      </c>
      <c r="Y12" s="169">
        <f t="shared" si="11"/>
        <v>4.761904761904762</v>
      </c>
      <c r="Z12" s="20">
        <f t="shared" si="12"/>
        <v>139</v>
      </c>
      <c r="AA12" s="169">
        <f t="shared" si="13"/>
        <v>2.6521656172486163</v>
      </c>
    </row>
    <row r="13" spans="1:27" ht="24.75" customHeight="1">
      <c r="A13" s="168" t="s">
        <v>37</v>
      </c>
      <c r="B13" s="41">
        <v>2</v>
      </c>
      <c r="C13" s="169">
        <f t="shared" si="1"/>
        <v>13.333333333333334</v>
      </c>
      <c r="D13" s="41">
        <v>0</v>
      </c>
      <c r="E13" s="169">
        <f t="shared" si="2"/>
        <v>0</v>
      </c>
      <c r="F13" s="41">
        <v>288</v>
      </c>
      <c r="G13" s="169">
        <f t="shared" si="3"/>
        <v>28.01556420233463</v>
      </c>
      <c r="H13" s="41">
        <v>4</v>
      </c>
      <c r="I13" s="169">
        <f t="shared" si="4"/>
        <v>1.3333333333333335</v>
      </c>
      <c r="J13" s="41">
        <v>3</v>
      </c>
      <c r="K13" s="169">
        <f t="shared" si="5"/>
        <v>1.1406844106463878</v>
      </c>
      <c r="L13" s="41">
        <v>52</v>
      </c>
      <c r="M13" s="169">
        <f t="shared" si="6"/>
        <v>10.612244897959183</v>
      </c>
      <c r="N13" s="20">
        <v>41</v>
      </c>
      <c r="O13" s="169">
        <f t="shared" si="7"/>
        <v>1.9941634241245134</v>
      </c>
      <c r="P13" s="41">
        <v>41</v>
      </c>
      <c r="Q13" s="169">
        <f t="shared" si="8"/>
        <v>5.857142857142858</v>
      </c>
      <c r="R13" s="150">
        <v>2</v>
      </c>
      <c r="S13" s="151">
        <f t="shared" si="0"/>
        <v>1.4084507042253522</v>
      </c>
      <c r="T13" s="41">
        <v>5</v>
      </c>
      <c r="U13" s="169">
        <f t="shared" si="9"/>
        <v>4.545454545454546</v>
      </c>
      <c r="V13" s="41">
        <v>3</v>
      </c>
      <c r="W13" s="169">
        <f t="shared" si="10"/>
        <v>5.555555555555555</v>
      </c>
      <c r="X13" s="41">
        <v>0</v>
      </c>
      <c r="Y13" s="169">
        <f t="shared" si="11"/>
        <v>0</v>
      </c>
      <c r="Z13" s="20">
        <f t="shared" si="12"/>
        <v>441</v>
      </c>
      <c r="AA13" s="169">
        <f t="shared" si="13"/>
        <v>8.414424728105322</v>
      </c>
    </row>
    <row r="14" spans="1:27" ht="24.75" customHeight="1">
      <c r="A14" s="168" t="s">
        <v>38</v>
      </c>
      <c r="B14" s="41">
        <v>10</v>
      </c>
      <c r="C14" s="169">
        <f t="shared" si="1"/>
        <v>66.66666666666666</v>
      </c>
      <c r="D14" s="41">
        <v>3</v>
      </c>
      <c r="E14" s="169">
        <f t="shared" si="2"/>
        <v>4.838709677419355</v>
      </c>
      <c r="F14" s="41">
        <v>408</v>
      </c>
      <c r="G14" s="169">
        <f t="shared" si="3"/>
        <v>39.688715953307394</v>
      </c>
      <c r="H14" s="41">
        <v>140</v>
      </c>
      <c r="I14" s="169">
        <f t="shared" si="4"/>
        <v>46.666666666666664</v>
      </c>
      <c r="J14" s="41">
        <v>94</v>
      </c>
      <c r="K14" s="169">
        <f t="shared" si="5"/>
        <v>35.741444866920155</v>
      </c>
      <c r="L14" s="41">
        <v>240</v>
      </c>
      <c r="M14" s="169">
        <f t="shared" si="6"/>
        <v>48.97959183673469</v>
      </c>
      <c r="N14" s="20">
        <v>1049</v>
      </c>
      <c r="O14" s="169">
        <f t="shared" si="7"/>
        <v>51.021400778210115</v>
      </c>
      <c r="P14" s="41">
        <v>224</v>
      </c>
      <c r="Q14" s="169">
        <f t="shared" si="8"/>
        <v>32</v>
      </c>
      <c r="R14" s="150">
        <v>20</v>
      </c>
      <c r="S14" s="151">
        <f t="shared" si="0"/>
        <v>14.084507042253522</v>
      </c>
      <c r="T14" s="41">
        <v>4</v>
      </c>
      <c r="U14" s="169">
        <f t="shared" si="9"/>
        <v>3.6363636363636362</v>
      </c>
      <c r="V14" s="41">
        <v>8</v>
      </c>
      <c r="W14" s="169">
        <f t="shared" si="10"/>
        <v>14.814814814814813</v>
      </c>
      <c r="X14" s="41">
        <v>5</v>
      </c>
      <c r="Y14" s="169">
        <f t="shared" si="11"/>
        <v>23.809523809523807</v>
      </c>
      <c r="Z14" s="20">
        <f t="shared" si="12"/>
        <v>2205</v>
      </c>
      <c r="AA14" s="169">
        <f t="shared" si="13"/>
        <v>42.07212364052661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20</v>
      </c>
      <c r="G15" s="169">
        <f t="shared" si="3"/>
        <v>1.9455252918287937</v>
      </c>
      <c r="H15" s="41">
        <v>6</v>
      </c>
      <c r="I15" s="169">
        <f t="shared" si="4"/>
        <v>2</v>
      </c>
      <c r="J15" s="41">
        <v>11</v>
      </c>
      <c r="K15" s="169">
        <f t="shared" si="5"/>
        <v>4.182509505703422</v>
      </c>
      <c r="L15" s="41">
        <v>20</v>
      </c>
      <c r="M15" s="169">
        <f t="shared" si="6"/>
        <v>4.081632653061225</v>
      </c>
      <c r="N15" s="20">
        <v>11</v>
      </c>
      <c r="O15" s="169">
        <f t="shared" si="7"/>
        <v>0.5350194552529183</v>
      </c>
      <c r="P15" s="41">
        <v>5</v>
      </c>
      <c r="Q15" s="169">
        <f t="shared" si="8"/>
        <v>0.7142857142857143</v>
      </c>
      <c r="R15" s="150">
        <v>2</v>
      </c>
      <c r="S15" s="151">
        <f t="shared" si="0"/>
        <v>1.4084507042253522</v>
      </c>
      <c r="T15" s="41">
        <v>4</v>
      </c>
      <c r="U15" s="169">
        <f t="shared" si="9"/>
        <v>3.6363636363636362</v>
      </c>
      <c r="V15" s="41">
        <v>3</v>
      </c>
      <c r="W15" s="169">
        <f t="shared" si="10"/>
        <v>5.555555555555555</v>
      </c>
      <c r="X15" s="41">
        <v>3</v>
      </c>
      <c r="Y15" s="169">
        <f t="shared" si="11"/>
        <v>14.285714285714285</v>
      </c>
      <c r="Z15" s="20">
        <f t="shared" si="12"/>
        <v>85</v>
      </c>
      <c r="AA15" s="169">
        <f t="shared" si="13"/>
        <v>1.6218278954398015</v>
      </c>
    </row>
    <row r="16" spans="1:27" ht="24.75" customHeight="1">
      <c r="A16" s="168" t="s">
        <v>40</v>
      </c>
      <c r="B16" s="41">
        <v>1</v>
      </c>
      <c r="C16" s="169">
        <f t="shared" si="1"/>
        <v>6.666666666666667</v>
      </c>
      <c r="D16" s="41">
        <v>0</v>
      </c>
      <c r="E16" s="169">
        <f t="shared" si="2"/>
        <v>0</v>
      </c>
      <c r="F16" s="41">
        <v>208</v>
      </c>
      <c r="G16" s="169">
        <f t="shared" si="3"/>
        <v>20.233463035019454</v>
      </c>
      <c r="H16" s="41">
        <v>21</v>
      </c>
      <c r="I16" s="169">
        <f t="shared" si="4"/>
        <v>7.000000000000001</v>
      </c>
      <c r="J16" s="41">
        <v>107</v>
      </c>
      <c r="K16" s="169">
        <f t="shared" si="5"/>
        <v>40.68441064638783</v>
      </c>
      <c r="L16" s="41">
        <v>30</v>
      </c>
      <c r="M16" s="169">
        <f t="shared" si="6"/>
        <v>6.122448979591836</v>
      </c>
      <c r="N16" s="20">
        <v>452</v>
      </c>
      <c r="O16" s="169">
        <f t="shared" si="7"/>
        <v>21.98443579766537</v>
      </c>
      <c r="P16" s="41">
        <v>96</v>
      </c>
      <c r="Q16" s="169">
        <f t="shared" si="8"/>
        <v>13.714285714285715</v>
      </c>
      <c r="R16" s="150">
        <v>27</v>
      </c>
      <c r="S16" s="151">
        <f t="shared" si="0"/>
        <v>19.014084507042252</v>
      </c>
      <c r="T16" s="41">
        <v>31</v>
      </c>
      <c r="U16" s="169">
        <f t="shared" si="9"/>
        <v>28.18181818181818</v>
      </c>
      <c r="V16" s="41">
        <v>1</v>
      </c>
      <c r="W16" s="169">
        <f t="shared" si="10"/>
        <v>1.8518518518518516</v>
      </c>
      <c r="X16" s="41">
        <v>2</v>
      </c>
      <c r="Y16" s="169">
        <f t="shared" si="11"/>
        <v>9.523809523809524</v>
      </c>
      <c r="Z16" s="20">
        <f t="shared" si="12"/>
        <v>976</v>
      </c>
      <c r="AA16" s="169">
        <f t="shared" si="13"/>
        <v>18.62240030528525</v>
      </c>
    </row>
    <row r="17" spans="1:27" ht="24.75" customHeight="1">
      <c r="A17" s="168" t="s">
        <v>41</v>
      </c>
      <c r="B17" s="41">
        <v>1</v>
      </c>
      <c r="C17" s="169">
        <f t="shared" si="1"/>
        <v>6.666666666666667</v>
      </c>
      <c r="D17" s="41">
        <v>0</v>
      </c>
      <c r="E17" s="169">
        <f t="shared" si="2"/>
        <v>0</v>
      </c>
      <c r="F17" s="41">
        <v>2</v>
      </c>
      <c r="G17" s="169">
        <f t="shared" si="3"/>
        <v>0.19455252918287938</v>
      </c>
      <c r="H17" s="41">
        <v>1</v>
      </c>
      <c r="I17" s="169">
        <f t="shared" si="4"/>
        <v>0.33333333333333337</v>
      </c>
      <c r="J17" s="41">
        <v>7</v>
      </c>
      <c r="K17" s="169">
        <f t="shared" si="5"/>
        <v>2.6615969581749046</v>
      </c>
      <c r="L17" s="41">
        <v>14</v>
      </c>
      <c r="M17" s="169">
        <f t="shared" si="6"/>
        <v>2.857142857142857</v>
      </c>
      <c r="N17" s="20">
        <v>16</v>
      </c>
      <c r="O17" s="169">
        <f t="shared" si="7"/>
        <v>0.7782101167315175</v>
      </c>
      <c r="P17" s="41">
        <v>6</v>
      </c>
      <c r="Q17" s="169">
        <f t="shared" si="8"/>
        <v>0.8571428571428572</v>
      </c>
      <c r="R17" s="150">
        <v>32</v>
      </c>
      <c r="S17" s="151">
        <f t="shared" si="0"/>
        <v>22.535211267605636</v>
      </c>
      <c r="T17" s="41">
        <v>1</v>
      </c>
      <c r="U17" s="169">
        <f t="shared" si="9"/>
        <v>0.9090909090909091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80</v>
      </c>
      <c r="AA17" s="169">
        <f t="shared" si="13"/>
        <v>1.5264262545315779</v>
      </c>
    </row>
    <row r="18" spans="1:27" ht="24.75" customHeight="1">
      <c r="A18" s="170" t="s">
        <v>42</v>
      </c>
      <c r="B18" s="116">
        <v>0</v>
      </c>
      <c r="C18" s="171">
        <f t="shared" si="1"/>
        <v>0</v>
      </c>
      <c r="D18" s="116">
        <v>59</v>
      </c>
      <c r="E18" s="171">
        <f t="shared" si="2"/>
        <v>95.16129032258065</v>
      </c>
      <c r="F18" s="116">
        <v>75</v>
      </c>
      <c r="G18" s="171">
        <f t="shared" si="3"/>
        <v>7.295719844357977</v>
      </c>
      <c r="H18" s="116">
        <v>114</v>
      </c>
      <c r="I18" s="171">
        <f t="shared" si="4"/>
        <v>38</v>
      </c>
      <c r="J18" s="116">
        <v>0</v>
      </c>
      <c r="K18" s="171">
        <f t="shared" si="5"/>
        <v>0</v>
      </c>
      <c r="L18" s="116">
        <v>7</v>
      </c>
      <c r="M18" s="171">
        <f t="shared" si="6"/>
        <v>1.4285714285714286</v>
      </c>
      <c r="N18" s="21">
        <v>286</v>
      </c>
      <c r="O18" s="171">
        <f t="shared" si="7"/>
        <v>13.910505836575876</v>
      </c>
      <c r="P18" s="116">
        <v>134</v>
      </c>
      <c r="Q18" s="171">
        <f t="shared" si="8"/>
        <v>19.142857142857142</v>
      </c>
      <c r="R18" s="152">
        <v>2</v>
      </c>
      <c r="S18" s="153">
        <f t="shared" si="0"/>
        <v>1.4084507042253522</v>
      </c>
      <c r="T18" s="116">
        <v>21</v>
      </c>
      <c r="U18" s="171">
        <f t="shared" si="9"/>
        <v>19.090909090909093</v>
      </c>
      <c r="V18" s="116">
        <v>19</v>
      </c>
      <c r="W18" s="171">
        <f t="shared" si="10"/>
        <v>35.18518518518518</v>
      </c>
      <c r="X18" s="116">
        <v>6</v>
      </c>
      <c r="Y18" s="171">
        <f t="shared" si="11"/>
        <v>28.57142857142857</v>
      </c>
      <c r="Z18" s="21">
        <f t="shared" si="12"/>
        <v>723</v>
      </c>
      <c r="AA18" s="171">
        <f t="shared" si="13"/>
        <v>13.795077275329135</v>
      </c>
    </row>
    <row r="19" spans="1:27" ht="24.75" customHeight="1">
      <c r="A19" s="173" t="s">
        <v>62</v>
      </c>
      <c r="B19" s="163">
        <f>SUM(B10:B18)</f>
        <v>15</v>
      </c>
      <c r="C19" s="164">
        <f>((B19/B$19*100))</f>
        <v>100</v>
      </c>
      <c r="D19" s="163">
        <f>SUM(D10:D18)</f>
        <v>62</v>
      </c>
      <c r="E19" s="164">
        <f>((D19/D$19*100))</f>
        <v>100</v>
      </c>
      <c r="F19" s="104">
        <f>SUM(F10:F18)</f>
        <v>1028</v>
      </c>
      <c r="G19" s="164">
        <f>((F19/F$19*100))</f>
        <v>100</v>
      </c>
      <c r="H19" s="163">
        <f>SUM(H10:H18)</f>
        <v>300</v>
      </c>
      <c r="I19" s="164">
        <f>((H19/H$19*100))</f>
        <v>100</v>
      </c>
      <c r="J19" s="163">
        <f>SUM(J10:J18)</f>
        <v>263</v>
      </c>
      <c r="K19" s="164">
        <f>((J19/J$19*100))</f>
        <v>100</v>
      </c>
      <c r="L19" s="163">
        <f>SUM(L10:L18)</f>
        <v>490</v>
      </c>
      <c r="M19" s="164">
        <f>((L19/L$19*100))</f>
        <v>100</v>
      </c>
      <c r="N19" s="104">
        <f>SUM(N10:N18)</f>
        <v>2056</v>
      </c>
      <c r="O19" s="164">
        <f>((N19/N$19*100))</f>
        <v>100</v>
      </c>
      <c r="P19" s="163">
        <f>SUM(P10:P18)</f>
        <v>700</v>
      </c>
      <c r="Q19" s="164">
        <f>((P19/P$19*100))</f>
        <v>100</v>
      </c>
      <c r="R19" s="104">
        <f>SUM(R10:R18)</f>
        <v>142</v>
      </c>
      <c r="S19" s="164">
        <f t="shared" si="0"/>
        <v>100</v>
      </c>
      <c r="T19" s="163">
        <f>SUM(T10:T18)</f>
        <v>110</v>
      </c>
      <c r="U19" s="164">
        <f>((T19/T$19*100))</f>
        <v>100</v>
      </c>
      <c r="V19" s="163">
        <f>SUM(V10:V18)</f>
        <v>54</v>
      </c>
      <c r="W19" s="164">
        <f>((V19/V$19*100))</f>
        <v>100</v>
      </c>
      <c r="X19" s="163">
        <f>SUM(X10:X18)</f>
        <v>21</v>
      </c>
      <c r="Y19" s="164">
        <f>((X19/X$19*100))</f>
        <v>100</v>
      </c>
      <c r="Z19" s="104">
        <f>SUM(Z10:Z18)</f>
        <v>5241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9</v>
      </c>
      <c r="G10" s="167">
        <f>((F10/F$19*100))</f>
        <v>0.7627118644067797</v>
      </c>
      <c r="H10" s="113">
        <v>6</v>
      </c>
      <c r="I10" s="167">
        <f>((H10/H$19*100))</f>
        <v>1.2526096033402923</v>
      </c>
      <c r="J10" s="113">
        <v>7</v>
      </c>
      <c r="K10" s="167">
        <f>((J10/J$19*100))</f>
        <v>3.4653465346534658</v>
      </c>
      <c r="L10" s="113">
        <v>81</v>
      </c>
      <c r="M10" s="167">
        <f>((L10/L$19*100))</f>
        <v>20</v>
      </c>
      <c r="N10" s="19">
        <v>148</v>
      </c>
      <c r="O10" s="167">
        <f>((N10/N$19*100))</f>
        <v>8.614668218859139</v>
      </c>
      <c r="P10" s="113">
        <v>77</v>
      </c>
      <c r="Q10" s="167">
        <f>((P10/P$19*100))</f>
        <v>14.807692307692308</v>
      </c>
      <c r="R10" s="147">
        <v>20</v>
      </c>
      <c r="S10" s="148">
        <f aca="true" t="shared" si="0" ref="S10:S19">((R10/R$19*100))</f>
        <v>14.705882352941178</v>
      </c>
      <c r="T10" s="113">
        <v>85</v>
      </c>
      <c r="U10" s="167">
        <f>((T10/T$19*100))</f>
        <v>31.02189781021898</v>
      </c>
      <c r="V10" s="113">
        <v>10</v>
      </c>
      <c r="W10" s="167">
        <f>((V10/V$19*100))</f>
        <v>5.747126436781609</v>
      </c>
      <c r="X10" s="113">
        <v>1</v>
      </c>
      <c r="Y10" s="167">
        <f>((X10/X$19*100))</f>
        <v>1.5873015873015872</v>
      </c>
      <c r="Z10" s="19">
        <f>SUM(B10+D10+F10+H10+J10+L10+N10+P10+T10+V10+X10+R10)</f>
        <v>444</v>
      </c>
      <c r="AA10" s="167">
        <f>((Z10/Z$19*100))</f>
        <v>8.535178777393309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33.33333333333333</v>
      </c>
      <c r="D11" s="41">
        <v>9</v>
      </c>
      <c r="E11" s="169">
        <f aca="true" t="shared" si="2" ref="E11:E18">((D11/D$19*100))</f>
        <v>18.75</v>
      </c>
      <c r="F11" s="41">
        <v>13</v>
      </c>
      <c r="G11" s="169">
        <f aca="true" t="shared" si="3" ref="G11:G18">((F11/F$19*100))</f>
        <v>1.1016949152542372</v>
      </c>
      <c r="H11" s="41">
        <v>19</v>
      </c>
      <c r="I11" s="169">
        <f aca="true" t="shared" si="4" ref="I11:I18">((H11/H$19*100))</f>
        <v>3.966597077244259</v>
      </c>
      <c r="J11" s="41">
        <v>44</v>
      </c>
      <c r="K11" s="169">
        <f aca="true" t="shared" si="5" ref="K11:K18">((J11/J$19*100))</f>
        <v>21.782178217821784</v>
      </c>
      <c r="L11" s="41">
        <v>43</v>
      </c>
      <c r="M11" s="169">
        <f aca="true" t="shared" si="6" ref="M11:M18">((L11/L$19*100))</f>
        <v>10.617283950617285</v>
      </c>
      <c r="N11" s="20">
        <v>114</v>
      </c>
      <c r="O11" s="169">
        <f aca="true" t="shared" si="7" ref="O11:O18">((N11/N$19*100))</f>
        <v>6.635622817229336</v>
      </c>
      <c r="P11" s="41">
        <v>32</v>
      </c>
      <c r="Q11" s="169">
        <f aca="true" t="shared" si="8" ref="Q11:Q18">((P11/P$19*100))</f>
        <v>6.153846153846154</v>
      </c>
      <c r="R11" s="150">
        <v>19</v>
      </c>
      <c r="S11" s="151">
        <f t="shared" si="0"/>
        <v>13.970588235294118</v>
      </c>
      <c r="T11" s="41">
        <v>62</v>
      </c>
      <c r="U11" s="169">
        <f aca="true" t="shared" si="9" ref="U11:U18">((T11/T$19*100))</f>
        <v>22.62773722627737</v>
      </c>
      <c r="V11" s="41">
        <v>122</v>
      </c>
      <c r="W11" s="169">
        <f aca="true" t="shared" si="10" ref="W11:W18">((V11/V$19*100))</f>
        <v>70.11494252873564</v>
      </c>
      <c r="X11" s="41">
        <v>6</v>
      </c>
      <c r="Y11" s="169">
        <f aca="true" t="shared" si="11" ref="Y11:Y18">((X11/X$19*100))</f>
        <v>9.523809523809524</v>
      </c>
      <c r="Z11" s="20">
        <f aca="true" t="shared" si="12" ref="Z11:Z18">SUM(B11+D11+F11+H11+J11+L11+N11+P11+T11+V11+X11+R11)</f>
        <v>484</v>
      </c>
      <c r="AA11" s="169">
        <f aca="true" t="shared" si="13" ref="AA11:AA18">((Z11/Z$19*100))</f>
        <v>9.304113802383698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3</v>
      </c>
      <c r="E12" s="169">
        <f t="shared" si="2"/>
        <v>6.25</v>
      </c>
      <c r="F12" s="41">
        <v>8</v>
      </c>
      <c r="G12" s="169">
        <f t="shared" si="3"/>
        <v>0.6779661016949152</v>
      </c>
      <c r="H12" s="41">
        <v>9</v>
      </c>
      <c r="I12" s="169">
        <f t="shared" si="4"/>
        <v>1.8789144050104383</v>
      </c>
      <c r="J12" s="41">
        <v>17</v>
      </c>
      <c r="K12" s="169">
        <f t="shared" si="5"/>
        <v>8.415841584158416</v>
      </c>
      <c r="L12" s="41">
        <v>36</v>
      </c>
      <c r="M12" s="169">
        <f t="shared" si="6"/>
        <v>8.88888888888889</v>
      </c>
      <c r="N12" s="20">
        <v>34</v>
      </c>
      <c r="O12" s="169">
        <f t="shared" si="7"/>
        <v>1.979045401629802</v>
      </c>
      <c r="P12" s="41">
        <v>19</v>
      </c>
      <c r="Q12" s="169">
        <f t="shared" si="8"/>
        <v>3.653846153846154</v>
      </c>
      <c r="R12" s="150">
        <v>2</v>
      </c>
      <c r="S12" s="151">
        <f t="shared" si="0"/>
        <v>1.4705882352941175</v>
      </c>
      <c r="T12" s="41">
        <v>2</v>
      </c>
      <c r="U12" s="169">
        <f t="shared" si="9"/>
        <v>0.7299270072992701</v>
      </c>
      <c r="V12" s="41">
        <v>8</v>
      </c>
      <c r="W12" s="169">
        <f t="shared" si="10"/>
        <v>4.597701149425287</v>
      </c>
      <c r="X12" s="41">
        <v>19</v>
      </c>
      <c r="Y12" s="169">
        <f t="shared" si="11"/>
        <v>30.158730158730158</v>
      </c>
      <c r="Z12" s="20">
        <f t="shared" si="12"/>
        <v>157</v>
      </c>
      <c r="AA12" s="169">
        <f t="shared" si="13"/>
        <v>3.0180699730872744</v>
      </c>
    </row>
    <row r="13" spans="1:27" ht="24.75" customHeight="1">
      <c r="A13" s="168" t="s">
        <v>37</v>
      </c>
      <c r="B13" s="41">
        <v>0</v>
      </c>
      <c r="C13" s="169">
        <f t="shared" si="1"/>
        <v>0</v>
      </c>
      <c r="D13" s="41">
        <v>0</v>
      </c>
      <c r="E13" s="169">
        <f t="shared" si="2"/>
        <v>0</v>
      </c>
      <c r="F13" s="41">
        <v>440</v>
      </c>
      <c r="G13" s="169">
        <f t="shared" si="3"/>
        <v>37.28813559322034</v>
      </c>
      <c r="H13" s="41">
        <v>27</v>
      </c>
      <c r="I13" s="169">
        <f t="shared" si="4"/>
        <v>5.6367432150313155</v>
      </c>
      <c r="J13" s="41">
        <v>3</v>
      </c>
      <c r="K13" s="169">
        <f t="shared" si="5"/>
        <v>1.4851485148514851</v>
      </c>
      <c r="L13" s="41">
        <v>30</v>
      </c>
      <c r="M13" s="169">
        <f t="shared" si="6"/>
        <v>7.4074074074074066</v>
      </c>
      <c r="N13" s="20">
        <v>37</v>
      </c>
      <c r="O13" s="169">
        <f t="shared" si="7"/>
        <v>2.1536670547147847</v>
      </c>
      <c r="P13" s="41">
        <v>28</v>
      </c>
      <c r="Q13" s="169">
        <f t="shared" si="8"/>
        <v>5.384615384615385</v>
      </c>
      <c r="R13" s="150">
        <v>2</v>
      </c>
      <c r="S13" s="151">
        <f t="shared" si="0"/>
        <v>1.4705882352941175</v>
      </c>
      <c r="T13" s="41">
        <v>20</v>
      </c>
      <c r="U13" s="169">
        <f t="shared" si="9"/>
        <v>7.2992700729927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587</v>
      </c>
      <c r="AA13" s="169">
        <f t="shared" si="13"/>
        <v>11.284121491733949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21</v>
      </c>
      <c r="E14" s="169">
        <f t="shared" si="2"/>
        <v>43.75</v>
      </c>
      <c r="F14" s="41">
        <v>400</v>
      </c>
      <c r="G14" s="169">
        <f t="shared" si="3"/>
        <v>33.89830508474576</v>
      </c>
      <c r="H14" s="41">
        <v>200</v>
      </c>
      <c r="I14" s="169">
        <f t="shared" si="4"/>
        <v>41.75365344467641</v>
      </c>
      <c r="J14" s="41">
        <v>58</v>
      </c>
      <c r="K14" s="169">
        <f t="shared" si="5"/>
        <v>28.71287128712871</v>
      </c>
      <c r="L14" s="41">
        <v>166</v>
      </c>
      <c r="M14" s="169">
        <f t="shared" si="6"/>
        <v>40.98765432098765</v>
      </c>
      <c r="N14" s="20">
        <v>456</v>
      </c>
      <c r="O14" s="169">
        <f t="shared" si="7"/>
        <v>26.542491268917345</v>
      </c>
      <c r="P14" s="41">
        <v>151</v>
      </c>
      <c r="Q14" s="169">
        <f t="shared" si="8"/>
        <v>29.03846153846154</v>
      </c>
      <c r="R14" s="150">
        <v>37</v>
      </c>
      <c r="S14" s="151">
        <f t="shared" si="0"/>
        <v>27.205882352941174</v>
      </c>
      <c r="T14" s="41">
        <v>19</v>
      </c>
      <c r="U14" s="169">
        <f t="shared" si="9"/>
        <v>6.934306569343065</v>
      </c>
      <c r="V14" s="41">
        <v>28</v>
      </c>
      <c r="W14" s="169">
        <f t="shared" si="10"/>
        <v>16.091954022988507</v>
      </c>
      <c r="X14" s="41">
        <v>23</v>
      </c>
      <c r="Y14" s="169">
        <f t="shared" si="11"/>
        <v>36.507936507936506</v>
      </c>
      <c r="Z14" s="20">
        <f t="shared" si="12"/>
        <v>1559</v>
      </c>
      <c r="AA14" s="169">
        <f t="shared" si="13"/>
        <v>29.969242599000385</v>
      </c>
    </row>
    <row r="15" spans="1:27" ht="24.75" customHeight="1">
      <c r="A15" s="168" t="s">
        <v>39</v>
      </c>
      <c r="B15" s="41">
        <v>2</v>
      </c>
      <c r="C15" s="169">
        <f t="shared" si="1"/>
        <v>66.66666666666666</v>
      </c>
      <c r="D15" s="41">
        <v>2</v>
      </c>
      <c r="E15" s="169">
        <f t="shared" si="2"/>
        <v>4.166666666666666</v>
      </c>
      <c r="F15" s="41">
        <v>42</v>
      </c>
      <c r="G15" s="169">
        <f t="shared" si="3"/>
        <v>3.5593220338983054</v>
      </c>
      <c r="H15" s="41">
        <v>22</v>
      </c>
      <c r="I15" s="169">
        <f t="shared" si="4"/>
        <v>4.592901878914405</v>
      </c>
      <c r="J15" s="41">
        <v>6</v>
      </c>
      <c r="K15" s="169">
        <f t="shared" si="5"/>
        <v>2.9702970297029703</v>
      </c>
      <c r="L15" s="41">
        <v>10</v>
      </c>
      <c r="M15" s="169">
        <f t="shared" si="6"/>
        <v>2.4691358024691357</v>
      </c>
      <c r="N15" s="20">
        <v>41</v>
      </c>
      <c r="O15" s="169">
        <f t="shared" si="7"/>
        <v>2.3864959254947613</v>
      </c>
      <c r="P15" s="41">
        <v>11</v>
      </c>
      <c r="Q15" s="169">
        <f t="shared" si="8"/>
        <v>2.1153846153846154</v>
      </c>
      <c r="R15" s="150">
        <v>9</v>
      </c>
      <c r="S15" s="151">
        <f t="shared" si="0"/>
        <v>6.61764705882353</v>
      </c>
      <c r="T15" s="41">
        <v>3</v>
      </c>
      <c r="U15" s="169">
        <f t="shared" si="9"/>
        <v>1.094890510948905</v>
      </c>
      <c r="V15" s="41">
        <v>1</v>
      </c>
      <c r="W15" s="169">
        <f t="shared" si="10"/>
        <v>0.5747126436781609</v>
      </c>
      <c r="X15" s="41">
        <v>2</v>
      </c>
      <c r="Y15" s="169">
        <f t="shared" si="11"/>
        <v>3.1746031746031744</v>
      </c>
      <c r="Z15" s="20">
        <f t="shared" si="12"/>
        <v>151</v>
      </c>
      <c r="AA15" s="169">
        <f t="shared" si="13"/>
        <v>2.9027297193387156</v>
      </c>
    </row>
    <row r="16" spans="1:27" ht="24.75" customHeight="1">
      <c r="A16" s="168" t="s">
        <v>40</v>
      </c>
      <c r="B16" s="41">
        <v>0</v>
      </c>
      <c r="C16" s="169">
        <f t="shared" si="1"/>
        <v>0</v>
      </c>
      <c r="D16" s="41">
        <v>1</v>
      </c>
      <c r="E16" s="169">
        <f t="shared" si="2"/>
        <v>2.083333333333333</v>
      </c>
      <c r="F16" s="41">
        <v>101</v>
      </c>
      <c r="G16" s="169">
        <f t="shared" si="3"/>
        <v>8.559322033898304</v>
      </c>
      <c r="H16" s="41">
        <v>34</v>
      </c>
      <c r="I16" s="169">
        <f t="shared" si="4"/>
        <v>7.09812108559499</v>
      </c>
      <c r="J16" s="41">
        <v>64</v>
      </c>
      <c r="K16" s="169">
        <f t="shared" si="5"/>
        <v>31.683168316831683</v>
      </c>
      <c r="L16" s="41">
        <v>32</v>
      </c>
      <c r="M16" s="169">
        <f t="shared" si="6"/>
        <v>7.901234567901234</v>
      </c>
      <c r="N16" s="20">
        <v>512</v>
      </c>
      <c r="O16" s="169">
        <f t="shared" si="7"/>
        <v>29.80209545983702</v>
      </c>
      <c r="P16" s="41">
        <v>57</v>
      </c>
      <c r="Q16" s="169">
        <f t="shared" si="8"/>
        <v>10.961538461538462</v>
      </c>
      <c r="R16" s="150">
        <v>44</v>
      </c>
      <c r="S16" s="151">
        <f t="shared" si="0"/>
        <v>32.35294117647059</v>
      </c>
      <c r="T16" s="41">
        <v>54</v>
      </c>
      <c r="U16" s="169">
        <f t="shared" si="9"/>
        <v>19.708029197080293</v>
      </c>
      <c r="V16" s="41">
        <v>0</v>
      </c>
      <c r="W16" s="169">
        <f t="shared" si="10"/>
        <v>0</v>
      </c>
      <c r="X16" s="41">
        <v>1</v>
      </c>
      <c r="Y16" s="169">
        <f t="shared" si="11"/>
        <v>1.5873015873015872</v>
      </c>
      <c r="Z16" s="20">
        <f t="shared" si="12"/>
        <v>900</v>
      </c>
      <c r="AA16" s="169">
        <f t="shared" si="13"/>
        <v>17.301038062283737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11</v>
      </c>
      <c r="G17" s="169">
        <f t="shared" si="3"/>
        <v>0.9322033898305085</v>
      </c>
      <c r="H17" s="41">
        <v>0</v>
      </c>
      <c r="I17" s="169">
        <f t="shared" si="4"/>
        <v>0</v>
      </c>
      <c r="J17" s="41">
        <v>3</v>
      </c>
      <c r="K17" s="169">
        <f t="shared" si="5"/>
        <v>1.4851485148514851</v>
      </c>
      <c r="L17" s="41">
        <v>7</v>
      </c>
      <c r="M17" s="169">
        <f t="shared" si="6"/>
        <v>1.728395061728395</v>
      </c>
      <c r="N17" s="20">
        <v>42</v>
      </c>
      <c r="O17" s="169">
        <f t="shared" si="7"/>
        <v>2.4447031431897557</v>
      </c>
      <c r="P17" s="41">
        <v>5</v>
      </c>
      <c r="Q17" s="169">
        <f t="shared" si="8"/>
        <v>0.9615384615384616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0.5747126436781609</v>
      </c>
      <c r="X17" s="41">
        <v>1</v>
      </c>
      <c r="Y17" s="169">
        <f t="shared" si="11"/>
        <v>1.5873015873015872</v>
      </c>
      <c r="Z17" s="20">
        <f t="shared" si="12"/>
        <v>70</v>
      </c>
      <c r="AA17" s="169">
        <f t="shared" si="13"/>
        <v>1.3456362937331794</v>
      </c>
    </row>
    <row r="18" spans="1:27" ht="24.75" customHeight="1">
      <c r="A18" s="170" t="s">
        <v>42</v>
      </c>
      <c r="B18" s="116">
        <v>0</v>
      </c>
      <c r="C18" s="171">
        <f t="shared" si="1"/>
        <v>0</v>
      </c>
      <c r="D18" s="116">
        <v>12</v>
      </c>
      <c r="E18" s="171">
        <f t="shared" si="2"/>
        <v>25</v>
      </c>
      <c r="F18" s="116">
        <v>156</v>
      </c>
      <c r="G18" s="171">
        <f t="shared" si="3"/>
        <v>13.220338983050848</v>
      </c>
      <c r="H18" s="116">
        <v>162</v>
      </c>
      <c r="I18" s="171">
        <f t="shared" si="4"/>
        <v>33.82045929018789</v>
      </c>
      <c r="J18" s="116">
        <v>0</v>
      </c>
      <c r="K18" s="171">
        <f t="shared" si="5"/>
        <v>0</v>
      </c>
      <c r="L18" s="116">
        <v>0</v>
      </c>
      <c r="M18" s="171">
        <f t="shared" si="6"/>
        <v>0</v>
      </c>
      <c r="N18" s="21">
        <v>334</v>
      </c>
      <c r="O18" s="171">
        <f t="shared" si="7"/>
        <v>19.441210710128058</v>
      </c>
      <c r="P18" s="116">
        <v>140</v>
      </c>
      <c r="Q18" s="171">
        <f t="shared" si="8"/>
        <v>26.923076923076923</v>
      </c>
      <c r="R18" s="152">
        <v>3</v>
      </c>
      <c r="S18" s="153">
        <f t="shared" si="0"/>
        <v>2.2058823529411766</v>
      </c>
      <c r="T18" s="116">
        <v>29</v>
      </c>
      <c r="U18" s="171">
        <f t="shared" si="9"/>
        <v>10.583941605839415</v>
      </c>
      <c r="V18" s="116">
        <v>4</v>
      </c>
      <c r="W18" s="171">
        <f t="shared" si="10"/>
        <v>2.2988505747126435</v>
      </c>
      <c r="X18" s="116">
        <v>10</v>
      </c>
      <c r="Y18" s="171">
        <f t="shared" si="11"/>
        <v>15.873015873015872</v>
      </c>
      <c r="Z18" s="21">
        <f t="shared" si="12"/>
        <v>850</v>
      </c>
      <c r="AA18" s="171">
        <f t="shared" si="13"/>
        <v>16.33986928104575</v>
      </c>
    </row>
    <row r="19" spans="1:27" ht="24.75" customHeight="1">
      <c r="A19" s="173" t="s">
        <v>62</v>
      </c>
      <c r="B19" s="163">
        <f>SUM(B10:B18)</f>
        <v>3</v>
      </c>
      <c r="C19" s="164">
        <f>((B19/B$19*100))</f>
        <v>100</v>
      </c>
      <c r="D19" s="163">
        <f>SUM(D10:D18)</f>
        <v>48</v>
      </c>
      <c r="E19" s="164">
        <f>((D19/D$19*100))</f>
        <v>100</v>
      </c>
      <c r="F19" s="104">
        <f>SUM(F10:F18)</f>
        <v>1180</v>
      </c>
      <c r="G19" s="164">
        <f>((F19/F$19*100))</f>
        <v>100</v>
      </c>
      <c r="H19" s="163">
        <f>SUM(H10:H18)</f>
        <v>479</v>
      </c>
      <c r="I19" s="164">
        <f>((H19/H$19*100))</f>
        <v>100</v>
      </c>
      <c r="J19" s="163">
        <f>SUM(J10:J18)</f>
        <v>202</v>
      </c>
      <c r="K19" s="164">
        <f>((J19/J$19*100))</f>
        <v>100</v>
      </c>
      <c r="L19" s="163">
        <f>SUM(L10:L18)</f>
        <v>405</v>
      </c>
      <c r="M19" s="164">
        <f>((L19/L$19*100))</f>
        <v>100</v>
      </c>
      <c r="N19" s="104">
        <f>SUM(N10:N18)</f>
        <v>1718</v>
      </c>
      <c r="O19" s="164">
        <f>((N19/N$19*100))</f>
        <v>100</v>
      </c>
      <c r="P19" s="163">
        <f>SUM(P10:P18)</f>
        <v>520</v>
      </c>
      <c r="Q19" s="164">
        <f>((P19/P$19*100))</f>
        <v>100</v>
      </c>
      <c r="R19" s="104">
        <f>SUM(R10:R18)</f>
        <v>136</v>
      </c>
      <c r="S19" s="164">
        <f t="shared" si="0"/>
        <v>100</v>
      </c>
      <c r="T19" s="163">
        <f>SUM(T10:T18)</f>
        <v>274</v>
      </c>
      <c r="U19" s="164">
        <f>((T19/T$19*100))</f>
        <v>100</v>
      </c>
      <c r="V19" s="163">
        <f>SUM(V10:V18)</f>
        <v>174</v>
      </c>
      <c r="W19" s="164">
        <f>((V19/V$19*100))</f>
        <v>100</v>
      </c>
      <c r="X19" s="163">
        <f>SUM(X10:X18)</f>
        <v>63</v>
      </c>
      <c r="Y19" s="164">
        <f>((X19/X$19*100))</f>
        <v>100</v>
      </c>
      <c r="Z19" s="104">
        <f>SUM(Z10:Z18)</f>
        <v>5202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44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48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49" t="s">
        <v>33</v>
      </c>
      <c r="AA8" s="251" t="s">
        <v>3</v>
      </c>
    </row>
    <row r="9" spans="1:27" ht="24.75" customHeight="1">
      <c r="A9" s="246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53"/>
      <c r="AA9" s="220"/>
    </row>
    <row r="10" spans="1:27" ht="24.75" customHeight="1">
      <c r="A10" s="166" t="s">
        <v>34</v>
      </c>
      <c r="B10" s="113">
        <v>0</v>
      </c>
      <c r="C10" s="167">
        <v>0</v>
      </c>
      <c r="D10" s="113">
        <v>0</v>
      </c>
      <c r="E10" s="167">
        <f>((D10/D$19*100))</f>
        <v>0</v>
      </c>
      <c r="F10" s="113">
        <v>20</v>
      </c>
      <c r="G10" s="167">
        <f>((F10/F$19*100))</f>
        <v>1.9361084220716358</v>
      </c>
      <c r="H10" s="113">
        <v>12</v>
      </c>
      <c r="I10" s="167">
        <f>((H10/H$19*100))</f>
        <v>2.515723270440252</v>
      </c>
      <c r="J10" s="113">
        <v>3</v>
      </c>
      <c r="K10" s="167">
        <f>((J10/J$19*100))</f>
        <v>1.2552301255230125</v>
      </c>
      <c r="L10" s="113">
        <v>62</v>
      </c>
      <c r="M10" s="167">
        <f>((L10/L$19*100))</f>
        <v>24.124513618677042</v>
      </c>
      <c r="N10" s="19">
        <v>118</v>
      </c>
      <c r="O10" s="167">
        <f>((N10/N$19*100))</f>
        <v>7.270486752926679</v>
      </c>
      <c r="P10" s="113">
        <v>49</v>
      </c>
      <c r="Q10" s="167">
        <f>((P10/P$19*100))</f>
        <v>8.797127468581687</v>
      </c>
      <c r="R10" s="147">
        <v>32</v>
      </c>
      <c r="S10" s="148">
        <f aca="true" t="shared" si="0" ref="S10:S19">((R10/R$19*100))</f>
        <v>13.168724279835391</v>
      </c>
      <c r="T10" s="113">
        <v>113</v>
      </c>
      <c r="U10" s="167">
        <f>((T10/T$19*100))</f>
        <v>20.6581352833638</v>
      </c>
      <c r="V10" s="113">
        <v>0</v>
      </c>
      <c r="W10" s="167">
        <f>((V10/V$19*100))</f>
        <v>0</v>
      </c>
      <c r="X10" s="113">
        <v>2</v>
      </c>
      <c r="Y10" s="167">
        <f>((X10/X$19*100))</f>
        <v>11.11111111111111</v>
      </c>
      <c r="Z10" s="19">
        <f>SUM(B10+D10+F10+H10+J10+L10+N10+P10+T10+V10+X10+R10)</f>
        <v>411</v>
      </c>
      <c r="AA10" s="167">
        <f>((Z10/Z$19*100))</f>
        <v>7.91145332050048</v>
      </c>
    </row>
    <row r="11" spans="1:27" ht="24.75" customHeight="1">
      <c r="A11" s="168" t="s">
        <v>35</v>
      </c>
      <c r="B11" s="41">
        <v>0</v>
      </c>
      <c r="C11" s="169">
        <v>0</v>
      </c>
      <c r="D11" s="41">
        <v>6</v>
      </c>
      <c r="E11" s="169">
        <f aca="true" t="shared" si="1" ref="E11:E18">((D11/D$19*100))</f>
        <v>11.538461538461538</v>
      </c>
      <c r="F11" s="41">
        <v>5</v>
      </c>
      <c r="G11" s="169">
        <f aca="true" t="shared" si="2" ref="G11:G18">((F11/F$19*100))</f>
        <v>0.48402710551790895</v>
      </c>
      <c r="H11" s="41">
        <v>33</v>
      </c>
      <c r="I11" s="169">
        <f aca="true" t="shared" si="3" ref="I11:I18">((H11/H$19*100))</f>
        <v>6.918238993710692</v>
      </c>
      <c r="J11" s="41">
        <v>28</v>
      </c>
      <c r="K11" s="169">
        <f aca="true" t="shared" si="4" ref="K11:K18">((J11/J$19*100))</f>
        <v>11.715481171548117</v>
      </c>
      <c r="L11" s="41">
        <v>17</v>
      </c>
      <c r="M11" s="169">
        <f aca="true" t="shared" si="5" ref="M11:M18">((L11/L$19*100))</f>
        <v>6.614785992217899</v>
      </c>
      <c r="N11" s="20">
        <v>123</v>
      </c>
      <c r="O11" s="169">
        <f aca="true" t="shared" si="6" ref="O11:O18">((N11/N$19*100))</f>
        <v>7.578558225508318</v>
      </c>
      <c r="P11" s="41">
        <v>73</v>
      </c>
      <c r="Q11" s="169">
        <f aca="true" t="shared" si="7" ref="Q11:Q18">((P11/P$19*100))</f>
        <v>13.10592459605027</v>
      </c>
      <c r="R11" s="150">
        <v>81</v>
      </c>
      <c r="S11" s="151">
        <f t="shared" si="0"/>
        <v>33.33333333333333</v>
      </c>
      <c r="T11" s="41">
        <v>149</v>
      </c>
      <c r="U11" s="169">
        <f aca="true" t="shared" si="8" ref="U11:U18">((T11/T$19*100))</f>
        <v>27.239488117001827</v>
      </c>
      <c r="V11" s="41">
        <v>113</v>
      </c>
      <c r="W11" s="169">
        <f aca="true" t="shared" si="9" ref="W11:W18">((V11/V$19*100))</f>
        <v>75.83892617449665</v>
      </c>
      <c r="X11" s="41">
        <v>2</v>
      </c>
      <c r="Y11" s="169">
        <f aca="true" t="shared" si="10" ref="Y11:Y18">((X11/X$19*100))</f>
        <v>11.11111111111111</v>
      </c>
      <c r="Z11" s="20">
        <f aca="true" t="shared" si="11" ref="Z11:Z18">SUM(B11+D11+F11+H11+J11+L11+N11+P11+T11+V11+X11+R11)</f>
        <v>630</v>
      </c>
      <c r="AA11" s="169">
        <f aca="true" t="shared" si="12" ref="AA11:AA18">((Z11/Z$19*100))</f>
        <v>12.127045235803656</v>
      </c>
    </row>
    <row r="12" spans="1:27" ht="24.75" customHeight="1">
      <c r="A12" s="168" t="s">
        <v>36</v>
      </c>
      <c r="B12" s="41">
        <v>0</v>
      </c>
      <c r="C12" s="169">
        <v>0</v>
      </c>
      <c r="D12" s="41">
        <v>2</v>
      </c>
      <c r="E12" s="169">
        <f t="shared" si="1"/>
        <v>3.8461538461538463</v>
      </c>
      <c r="F12" s="41">
        <v>1</v>
      </c>
      <c r="G12" s="169">
        <f t="shared" si="2"/>
        <v>0.0968054211035818</v>
      </c>
      <c r="H12" s="41">
        <v>12</v>
      </c>
      <c r="I12" s="169">
        <f t="shared" si="3"/>
        <v>2.515723270440252</v>
      </c>
      <c r="J12" s="41">
        <v>4</v>
      </c>
      <c r="K12" s="169">
        <f t="shared" si="4"/>
        <v>1.6736401673640167</v>
      </c>
      <c r="L12" s="41">
        <v>18</v>
      </c>
      <c r="M12" s="169">
        <f t="shared" si="5"/>
        <v>7.003891050583658</v>
      </c>
      <c r="N12" s="20">
        <v>34</v>
      </c>
      <c r="O12" s="169">
        <f t="shared" si="6"/>
        <v>2.094886013555145</v>
      </c>
      <c r="P12" s="41">
        <v>21</v>
      </c>
      <c r="Q12" s="169">
        <f t="shared" si="7"/>
        <v>3.7701974865350087</v>
      </c>
      <c r="R12" s="150">
        <v>3</v>
      </c>
      <c r="S12" s="151">
        <f t="shared" si="0"/>
        <v>1.2345679012345678</v>
      </c>
      <c r="T12" s="41">
        <v>1</v>
      </c>
      <c r="U12" s="169">
        <f t="shared" si="8"/>
        <v>0.18281535648994515</v>
      </c>
      <c r="V12" s="41">
        <v>4</v>
      </c>
      <c r="W12" s="169">
        <f t="shared" si="9"/>
        <v>2.684563758389262</v>
      </c>
      <c r="X12" s="41">
        <v>1</v>
      </c>
      <c r="Y12" s="169">
        <f t="shared" si="10"/>
        <v>5.555555555555555</v>
      </c>
      <c r="Z12" s="20">
        <f t="shared" si="11"/>
        <v>101</v>
      </c>
      <c r="AA12" s="169">
        <f t="shared" si="12"/>
        <v>1.944177093358999</v>
      </c>
    </row>
    <row r="13" spans="1:27" ht="24.75" customHeight="1">
      <c r="A13" s="168" t="s">
        <v>37</v>
      </c>
      <c r="B13" s="41">
        <v>0</v>
      </c>
      <c r="C13" s="169">
        <v>0</v>
      </c>
      <c r="D13" s="41">
        <v>4</v>
      </c>
      <c r="E13" s="169">
        <f t="shared" si="1"/>
        <v>7.6923076923076925</v>
      </c>
      <c r="F13" s="41">
        <v>266</v>
      </c>
      <c r="G13" s="169">
        <f t="shared" si="2"/>
        <v>25.75024201355276</v>
      </c>
      <c r="H13" s="41">
        <v>18</v>
      </c>
      <c r="I13" s="169">
        <f t="shared" si="3"/>
        <v>3.7735849056603774</v>
      </c>
      <c r="J13" s="41">
        <v>5</v>
      </c>
      <c r="K13" s="169">
        <f t="shared" si="4"/>
        <v>2.092050209205021</v>
      </c>
      <c r="L13" s="41">
        <v>20</v>
      </c>
      <c r="M13" s="169">
        <f t="shared" si="5"/>
        <v>7.782101167315175</v>
      </c>
      <c r="N13" s="20">
        <v>70</v>
      </c>
      <c r="O13" s="169">
        <f t="shared" si="6"/>
        <v>4.313000616142945</v>
      </c>
      <c r="P13" s="41">
        <v>41</v>
      </c>
      <c r="Q13" s="169">
        <f t="shared" si="7"/>
        <v>7.360861759425494</v>
      </c>
      <c r="R13" s="150">
        <v>0</v>
      </c>
      <c r="S13" s="151">
        <f t="shared" si="0"/>
        <v>0</v>
      </c>
      <c r="T13" s="41">
        <v>18</v>
      </c>
      <c r="U13" s="169">
        <f t="shared" si="8"/>
        <v>3.2906764168190126</v>
      </c>
      <c r="V13" s="41">
        <v>0</v>
      </c>
      <c r="W13" s="169">
        <f t="shared" si="9"/>
        <v>0</v>
      </c>
      <c r="X13" s="41">
        <v>0</v>
      </c>
      <c r="Y13" s="169">
        <f t="shared" si="10"/>
        <v>0</v>
      </c>
      <c r="Z13" s="20">
        <f t="shared" si="11"/>
        <v>442</v>
      </c>
      <c r="AA13" s="169">
        <f t="shared" si="12"/>
        <v>8.50818094321463</v>
      </c>
    </row>
    <row r="14" spans="1:27" ht="24.75" customHeight="1">
      <c r="A14" s="168" t="s">
        <v>38</v>
      </c>
      <c r="B14" s="41">
        <v>0</v>
      </c>
      <c r="C14" s="169">
        <v>0</v>
      </c>
      <c r="D14" s="41">
        <v>7</v>
      </c>
      <c r="E14" s="169">
        <f t="shared" si="1"/>
        <v>13.461538461538462</v>
      </c>
      <c r="F14" s="41">
        <v>393</v>
      </c>
      <c r="G14" s="169">
        <f t="shared" si="2"/>
        <v>38.04453049370765</v>
      </c>
      <c r="H14" s="41">
        <v>129</v>
      </c>
      <c r="I14" s="169">
        <f t="shared" si="3"/>
        <v>27.044025157232703</v>
      </c>
      <c r="J14" s="41">
        <v>114</v>
      </c>
      <c r="K14" s="169">
        <f t="shared" si="4"/>
        <v>47.69874476987448</v>
      </c>
      <c r="L14" s="41">
        <v>85</v>
      </c>
      <c r="M14" s="169">
        <f t="shared" si="5"/>
        <v>33.07392996108949</v>
      </c>
      <c r="N14" s="20">
        <v>449</v>
      </c>
      <c r="O14" s="169">
        <f t="shared" si="6"/>
        <v>27.664818237831177</v>
      </c>
      <c r="P14" s="41">
        <v>195</v>
      </c>
      <c r="Q14" s="169">
        <f t="shared" si="7"/>
        <v>35.00897666068223</v>
      </c>
      <c r="R14" s="150">
        <v>10</v>
      </c>
      <c r="S14" s="151">
        <f t="shared" si="0"/>
        <v>4.11522633744856</v>
      </c>
      <c r="T14" s="41">
        <v>5</v>
      </c>
      <c r="U14" s="169">
        <f t="shared" si="8"/>
        <v>0.9140767824497258</v>
      </c>
      <c r="V14" s="41">
        <v>28</v>
      </c>
      <c r="W14" s="169">
        <f t="shared" si="9"/>
        <v>18.79194630872483</v>
      </c>
      <c r="X14" s="41">
        <v>6</v>
      </c>
      <c r="Y14" s="169">
        <f t="shared" si="10"/>
        <v>33.33333333333333</v>
      </c>
      <c r="Z14" s="20">
        <f t="shared" si="11"/>
        <v>1421</v>
      </c>
      <c r="AA14" s="169">
        <f t="shared" si="12"/>
        <v>27.35322425409047</v>
      </c>
    </row>
    <row r="15" spans="1:27" ht="24.75" customHeight="1">
      <c r="A15" s="168" t="s">
        <v>39</v>
      </c>
      <c r="B15" s="41">
        <v>0</v>
      </c>
      <c r="C15" s="169">
        <v>0</v>
      </c>
      <c r="D15" s="41">
        <v>1</v>
      </c>
      <c r="E15" s="169">
        <f t="shared" si="1"/>
        <v>1.9230769230769231</v>
      </c>
      <c r="F15" s="41">
        <v>63</v>
      </c>
      <c r="G15" s="169">
        <f t="shared" si="2"/>
        <v>6.098741529525654</v>
      </c>
      <c r="H15" s="41">
        <v>23</v>
      </c>
      <c r="I15" s="169">
        <f t="shared" si="3"/>
        <v>4.821802935010482</v>
      </c>
      <c r="J15" s="41">
        <v>5</v>
      </c>
      <c r="K15" s="169">
        <f t="shared" si="4"/>
        <v>2.092050209205021</v>
      </c>
      <c r="L15" s="41">
        <v>12</v>
      </c>
      <c r="M15" s="169">
        <f t="shared" si="5"/>
        <v>4.669260700389105</v>
      </c>
      <c r="N15" s="20">
        <v>49</v>
      </c>
      <c r="O15" s="169">
        <f t="shared" si="6"/>
        <v>3.0191004313000613</v>
      </c>
      <c r="P15" s="41">
        <v>20</v>
      </c>
      <c r="Q15" s="169">
        <f t="shared" si="7"/>
        <v>3.5906642728904847</v>
      </c>
      <c r="R15" s="150">
        <v>5</v>
      </c>
      <c r="S15" s="151">
        <f t="shared" si="0"/>
        <v>2.05761316872428</v>
      </c>
      <c r="T15" s="41">
        <v>6</v>
      </c>
      <c r="U15" s="169">
        <f t="shared" si="8"/>
        <v>1.0968921389396709</v>
      </c>
      <c r="V15" s="41">
        <v>1</v>
      </c>
      <c r="W15" s="169">
        <f t="shared" si="9"/>
        <v>0.6711409395973155</v>
      </c>
      <c r="X15" s="41">
        <v>1</v>
      </c>
      <c r="Y15" s="169">
        <f t="shared" si="10"/>
        <v>5.555555555555555</v>
      </c>
      <c r="Z15" s="20">
        <f t="shared" si="11"/>
        <v>186</v>
      </c>
      <c r="AA15" s="169">
        <f t="shared" si="12"/>
        <v>3.580365736284889</v>
      </c>
    </row>
    <row r="16" spans="1:27" ht="24.75" customHeight="1">
      <c r="A16" s="168" t="s">
        <v>40</v>
      </c>
      <c r="B16" s="41">
        <v>0</v>
      </c>
      <c r="C16" s="169">
        <v>0</v>
      </c>
      <c r="D16" s="41">
        <v>2</v>
      </c>
      <c r="E16" s="169">
        <f t="shared" si="1"/>
        <v>3.8461538461538463</v>
      </c>
      <c r="F16" s="41">
        <v>199</v>
      </c>
      <c r="G16" s="169">
        <f t="shared" si="2"/>
        <v>19.26427879961278</v>
      </c>
      <c r="H16" s="41">
        <v>55</v>
      </c>
      <c r="I16" s="169">
        <f t="shared" si="3"/>
        <v>11.530398322851152</v>
      </c>
      <c r="J16" s="41">
        <v>71</v>
      </c>
      <c r="K16" s="169">
        <f t="shared" si="4"/>
        <v>29.707112970711297</v>
      </c>
      <c r="L16" s="41">
        <v>34</v>
      </c>
      <c r="M16" s="169">
        <f t="shared" si="5"/>
        <v>13.229571984435799</v>
      </c>
      <c r="N16" s="20">
        <v>374</v>
      </c>
      <c r="O16" s="169">
        <f t="shared" si="6"/>
        <v>23.043746149106592</v>
      </c>
      <c r="P16" s="41">
        <v>40</v>
      </c>
      <c r="Q16" s="169">
        <f t="shared" si="7"/>
        <v>7.1813285457809695</v>
      </c>
      <c r="R16" s="150">
        <v>105</v>
      </c>
      <c r="S16" s="151">
        <f t="shared" si="0"/>
        <v>43.20987654320987</v>
      </c>
      <c r="T16" s="41">
        <v>238</v>
      </c>
      <c r="U16" s="169">
        <f t="shared" si="8"/>
        <v>43.51005484460695</v>
      </c>
      <c r="V16" s="41">
        <v>1</v>
      </c>
      <c r="W16" s="169">
        <f t="shared" si="9"/>
        <v>0.6711409395973155</v>
      </c>
      <c r="X16" s="41">
        <v>2</v>
      </c>
      <c r="Y16" s="169">
        <f t="shared" si="10"/>
        <v>11.11111111111111</v>
      </c>
      <c r="Z16" s="20">
        <f t="shared" si="11"/>
        <v>1121</v>
      </c>
      <c r="AA16" s="169">
        <f t="shared" si="12"/>
        <v>21.578440808469683</v>
      </c>
    </row>
    <row r="17" spans="1:27" ht="24.75" customHeight="1">
      <c r="A17" s="168" t="s">
        <v>41</v>
      </c>
      <c r="B17" s="41">
        <v>0</v>
      </c>
      <c r="C17" s="169">
        <v>0</v>
      </c>
      <c r="D17" s="41">
        <v>0</v>
      </c>
      <c r="E17" s="169">
        <f t="shared" si="1"/>
        <v>0</v>
      </c>
      <c r="F17" s="41">
        <v>5</v>
      </c>
      <c r="G17" s="169">
        <f t="shared" si="2"/>
        <v>0.48402710551790895</v>
      </c>
      <c r="H17" s="41">
        <v>2</v>
      </c>
      <c r="I17" s="169">
        <f t="shared" si="3"/>
        <v>0.41928721174004197</v>
      </c>
      <c r="J17" s="41">
        <v>8</v>
      </c>
      <c r="K17" s="169">
        <f t="shared" si="4"/>
        <v>3.3472803347280333</v>
      </c>
      <c r="L17" s="41">
        <v>6</v>
      </c>
      <c r="M17" s="169">
        <f t="shared" si="5"/>
        <v>2.3346303501945527</v>
      </c>
      <c r="N17" s="20">
        <v>42</v>
      </c>
      <c r="O17" s="169">
        <f t="shared" si="6"/>
        <v>2.5878003696857674</v>
      </c>
      <c r="P17" s="41">
        <v>7</v>
      </c>
      <c r="Q17" s="169">
        <f t="shared" si="7"/>
        <v>1.2567324955116697</v>
      </c>
      <c r="R17" s="150">
        <v>2</v>
      </c>
      <c r="S17" s="151">
        <f t="shared" si="0"/>
        <v>0.823045267489712</v>
      </c>
      <c r="T17" s="41">
        <v>6</v>
      </c>
      <c r="U17" s="169">
        <f t="shared" si="8"/>
        <v>1.0968921389396709</v>
      </c>
      <c r="V17" s="41">
        <v>0</v>
      </c>
      <c r="W17" s="169">
        <f t="shared" si="9"/>
        <v>0</v>
      </c>
      <c r="X17" s="41">
        <v>0</v>
      </c>
      <c r="Y17" s="169">
        <f t="shared" si="10"/>
        <v>0</v>
      </c>
      <c r="Z17" s="20">
        <f t="shared" si="11"/>
        <v>78</v>
      </c>
      <c r="AA17" s="169">
        <f t="shared" si="12"/>
        <v>1.5014436958614052</v>
      </c>
    </row>
    <row r="18" spans="1:27" ht="24.75" customHeight="1">
      <c r="A18" s="170" t="s">
        <v>42</v>
      </c>
      <c r="B18" s="116">
        <v>0</v>
      </c>
      <c r="C18" s="171">
        <v>0</v>
      </c>
      <c r="D18" s="116">
        <v>30</v>
      </c>
      <c r="E18" s="171">
        <f t="shared" si="1"/>
        <v>57.692307692307686</v>
      </c>
      <c r="F18" s="116">
        <v>81</v>
      </c>
      <c r="G18" s="171">
        <f t="shared" si="2"/>
        <v>7.841239109390126</v>
      </c>
      <c r="H18" s="116">
        <v>193</v>
      </c>
      <c r="I18" s="171">
        <f t="shared" si="3"/>
        <v>40.461215932914044</v>
      </c>
      <c r="J18" s="116">
        <v>1</v>
      </c>
      <c r="K18" s="171">
        <f t="shared" si="4"/>
        <v>0.41841004184100417</v>
      </c>
      <c r="L18" s="116">
        <v>3</v>
      </c>
      <c r="M18" s="171">
        <f t="shared" si="5"/>
        <v>1.1673151750972763</v>
      </c>
      <c r="N18" s="21">
        <v>364</v>
      </c>
      <c r="O18" s="171">
        <f t="shared" si="6"/>
        <v>22.427603203943313</v>
      </c>
      <c r="P18" s="116">
        <v>111</v>
      </c>
      <c r="Q18" s="171">
        <f t="shared" si="7"/>
        <v>19.92818671454219</v>
      </c>
      <c r="R18" s="152">
        <v>5</v>
      </c>
      <c r="S18" s="153">
        <f t="shared" si="0"/>
        <v>2.05761316872428</v>
      </c>
      <c r="T18" s="116">
        <v>11</v>
      </c>
      <c r="U18" s="171">
        <f t="shared" si="8"/>
        <v>2.010968921389397</v>
      </c>
      <c r="V18" s="116">
        <v>2</v>
      </c>
      <c r="W18" s="171">
        <f t="shared" si="9"/>
        <v>1.342281879194631</v>
      </c>
      <c r="X18" s="116">
        <v>4</v>
      </c>
      <c r="Y18" s="171">
        <f t="shared" si="10"/>
        <v>22.22222222222222</v>
      </c>
      <c r="Z18" s="21">
        <f t="shared" si="11"/>
        <v>805</v>
      </c>
      <c r="AA18" s="171">
        <f t="shared" si="12"/>
        <v>15.495668912415784</v>
      </c>
    </row>
    <row r="19" spans="1:27" ht="24.75" customHeight="1">
      <c r="A19" s="173" t="s">
        <v>62</v>
      </c>
      <c r="B19" s="163">
        <f>SUM(B10:B18)</f>
        <v>0</v>
      </c>
      <c r="C19" s="164">
        <v>0</v>
      </c>
      <c r="D19" s="163">
        <f>SUM(D10:D18)</f>
        <v>52</v>
      </c>
      <c r="E19" s="164">
        <f>((D19/D$19*100))</f>
        <v>100</v>
      </c>
      <c r="F19" s="104">
        <f>SUM(F10:F18)</f>
        <v>1033</v>
      </c>
      <c r="G19" s="164">
        <f>((F19/F$19*100))</f>
        <v>100</v>
      </c>
      <c r="H19" s="163">
        <f>SUM(H10:H18)</f>
        <v>477</v>
      </c>
      <c r="I19" s="164">
        <f>((H19/H$19*100))</f>
        <v>100</v>
      </c>
      <c r="J19" s="163">
        <f>SUM(J10:J18)</f>
        <v>239</v>
      </c>
      <c r="K19" s="164">
        <f>((J19/J$19*100))</f>
        <v>100</v>
      </c>
      <c r="L19" s="163">
        <f>SUM(L10:L18)</f>
        <v>257</v>
      </c>
      <c r="M19" s="164">
        <f>((L19/L$19*100))</f>
        <v>100</v>
      </c>
      <c r="N19" s="104">
        <f>SUM(N10:N18)</f>
        <v>1623</v>
      </c>
      <c r="O19" s="164">
        <f>((N19/N$19*100))</f>
        <v>100</v>
      </c>
      <c r="P19" s="163">
        <f>SUM(P10:P18)</f>
        <v>557</v>
      </c>
      <c r="Q19" s="164">
        <f>((P19/P$19*100))</f>
        <v>100</v>
      </c>
      <c r="R19" s="104">
        <f>SUM(R10:R18)</f>
        <v>243</v>
      </c>
      <c r="S19" s="164">
        <f t="shared" si="0"/>
        <v>100</v>
      </c>
      <c r="T19" s="163">
        <f>SUM(T10:T18)</f>
        <v>547</v>
      </c>
      <c r="U19" s="164">
        <f>((T19/T$19*100))</f>
        <v>100</v>
      </c>
      <c r="V19" s="163">
        <f>SUM(V10:V18)</f>
        <v>149</v>
      </c>
      <c r="W19" s="164">
        <f>((V19/V$19*100))</f>
        <v>100</v>
      </c>
      <c r="X19" s="163">
        <f>SUM(X10:X18)</f>
        <v>18</v>
      </c>
      <c r="Y19" s="164">
        <f>((X19/X$19*100))</f>
        <v>100</v>
      </c>
      <c r="Z19" s="104">
        <f>SUM(Z10:Z18)</f>
        <v>5195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47" t="s">
        <v>52</v>
      </c>
      <c r="B1" s="47"/>
      <c r="C1" s="47"/>
      <c r="D1" s="47"/>
    </row>
    <row r="2" spans="1:4" ht="12.75">
      <c r="A2" s="47" t="s">
        <v>242</v>
      </c>
      <c r="B2" s="47"/>
      <c r="C2" s="47"/>
      <c r="D2" s="47"/>
    </row>
    <row r="3" spans="1:4" ht="12.75">
      <c r="A3" s="47" t="s">
        <v>261</v>
      </c>
      <c r="B3" s="47"/>
      <c r="C3" s="47"/>
      <c r="D3" s="47"/>
    </row>
    <row r="4" spans="1:18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6"/>
    </row>
    <row r="5" spans="1:18" ht="18">
      <c r="A5" s="213" t="s">
        <v>262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16"/>
    </row>
    <row r="6" ht="12.75">
      <c r="H6" s="11"/>
    </row>
    <row r="7" spans="1:18" ht="30" customHeight="1">
      <c r="A7" s="230" t="s">
        <v>1</v>
      </c>
      <c r="B7" s="232" t="s">
        <v>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</row>
    <row r="8" spans="1:18" ht="30" customHeight="1">
      <c r="A8" s="231"/>
      <c r="B8" s="204" t="s">
        <v>263</v>
      </c>
      <c r="C8" s="204" t="s">
        <v>264</v>
      </c>
      <c r="D8" s="204" t="s">
        <v>265</v>
      </c>
      <c r="E8" s="204" t="s">
        <v>22</v>
      </c>
      <c r="F8" s="204" t="s">
        <v>23</v>
      </c>
      <c r="G8" s="204" t="s">
        <v>24</v>
      </c>
      <c r="H8" s="204" t="s">
        <v>25</v>
      </c>
      <c r="I8" s="204" t="s">
        <v>26</v>
      </c>
      <c r="J8" s="204" t="s">
        <v>27</v>
      </c>
      <c r="K8" s="204" t="s">
        <v>28</v>
      </c>
      <c r="L8" s="204" t="s">
        <v>29</v>
      </c>
      <c r="M8" s="204" t="s">
        <v>63</v>
      </c>
      <c r="N8" s="204" t="s">
        <v>30</v>
      </c>
      <c r="O8" s="204" t="s">
        <v>31</v>
      </c>
      <c r="P8" s="204" t="s">
        <v>32</v>
      </c>
      <c r="Q8" s="204" t="s">
        <v>2</v>
      </c>
      <c r="R8" s="102" t="s">
        <v>3</v>
      </c>
    </row>
    <row r="9" spans="1:18" ht="30" customHeight="1">
      <c r="A9" s="92" t="s">
        <v>4</v>
      </c>
      <c r="B9" s="205"/>
      <c r="C9" s="205"/>
      <c r="D9" s="205"/>
      <c r="E9" s="93"/>
      <c r="F9" s="93"/>
      <c r="G9" s="93">
        <v>33</v>
      </c>
      <c r="H9" s="93">
        <v>5</v>
      </c>
      <c r="I9" s="93">
        <v>7</v>
      </c>
      <c r="J9" s="93">
        <v>25</v>
      </c>
      <c r="K9" s="93">
        <v>71</v>
      </c>
      <c r="L9" s="93">
        <v>59</v>
      </c>
      <c r="M9" s="93">
        <v>5</v>
      </c>
      <c r="N9" s="93">
        <v>13</v>
      </c>
      <c r="O9" s="93"/>
      <c r="P9" s="93">
        <v>3</v>
      </c>
      <c r="Q9" s="19">
        <f>SUM(B9:P9)</f>
        <v>221</v>
      </c>
      <c r="R9" s="94">
        <f>+Q9/$Q$22</f>
        <v>0.041903678422449755</v>
      </c>
    </row>
    <row r="10" spans="1:18" ht="30" customHeight="1">
      <c r="A10" s="95" t="s">
        <v>5</v>
      </c>
      <c r="B10" s="206"/>
      <c r="C10" s="206"/>
      <c r="D10" s="206"/>
      <c r="E10" s="96">
        <v>1</v>
      </c>
      <c r="F10" s="96">
        <v>5</v>
      </c>
      <c r="G10" s="96">
        <v>9</v>
      </c>
      <c r="H10" s="96">
        <v>8</v>
      </c>
      <c r="I10" s="96">
        <v>13</v>
      </c>
      <c r="J10" s="96">
        <v>58</v>
      </c>
      <c r="K10" s="96">
        <v>91</v>
      </c>
      <c r="L10" s="96">
        <v>50</v>
      </c>
      <c r="M10" s="96">
        <v>9</v>
      </c>
      <c r="N10" s="96">
        <v>3</v>
      </c>
      <c r="O10" s="96">
        <v>1</v>
      </c>
      <c r="P10" s="96"/>
      <c r="Q10" s="20">
        <f aca="true" t="shared" si="0" ref="Q10:Q21">SUM(B10:P10)</f>
        <v>248</v>
      </c>
      <c r="R10" s="97">
        <f aca="true" t="shared" si="1" ref="R10:R21">+Q10/$Q$22</f>
        <v>0.04702313234736443</v>
      </c>
    </row>
    <row r="11" spans="1:18" ht="30" customHeight="1">
      <c r="A11" s="95" t="s">
        <v>6</v>
      </c>
      <c r="B11" s="206"/>
      <c r="C11" s="206"/>
      <c r="D11" s="206"/>
      <c r="E11" s="96"/>
      <c r="F11" s="96"/>
      <c r="G11" s="96"/>
      <c r="H11" s="96">
        <v>2</v>
      </c>
      <c r="I11" s="96">
        <v>1</v>
      </c>
      <c r="J11" s="96">
        <v>13</v>
      </c>
      <c r="K11" s="96">
        <v>20</v>
      </c>
      <c r="L11" s="96">
        <v>8</v>
      </c>
      <c r="M11" s="96"/>
      <c r="N11" s="96">
        <v>2</v>
      </c>
      <c r="O11" s="96"/>
      <c r="P11" s="96"/>
      <c r="Q11" s="20">
        <f t="shared" si="0"/>
        <v>46</v>
      </c>
      <c r="R11" s="97">
        <f t="shared" si="1"/>
        <v>0.008722032612817596</v>
      </c>
    </row>
    <row r="12" spans="1:18" ht="30" customHeight="1">
      <c r="A12" s="95" t="s">
        <v>7</v>
      </c>
      <c r="B12" s="206"/>
      <c r="C12" s="206"/>
      <c r="D12" s="206"/>
      <c r="E12" s="96"/>
      <c r="F12" s="96">
        <v>1</v>
      </c>
      <c r="G12" s="96">
        <v>39</v>
      </c>
      <c r="H12" s="96">
        <v>11</v>
      </c>
      <c r="I12" s="96">
        <v>10</v>
      </c>
      <c r="J12" s="96">
        <v>26</v>
      </c>
      <c r="K12" s="96">
        <v>92</v>
      </c>
      <c r="L12" s="96">
        <v>19</v>
      </c>
      <c r="M12" s="96">
        <v>3</v>
      </c>
      <c r="N12" s="96">
        <v>10</v>
      </c>
      <c r="O12" s="96">
        <v>1</v>
      </c>
      <c r="P12" s="96">
        <v>17</v>
      </c>
      <c r="Q12" s="20">
        <f t="shared" si="0"/>
        <v>229</v>
      </c>
      <c r="R12" s="97">
        <f t="shared" si="1"/>
        <v>0.04342055365946151</v>
      </c>
    </row>
    <row r="13" spans="1:18" ht="30" customHeight="1">
      <c r="A13" s="95" t="s">
        <v>8</v>
      </c>
      <c r="B13" s="206"/>
      <c r="C13" s="206"/>
      <c r="D13" s="206"/>
      <c r="E13" s="96"/>
      <c r="F13" s="96"/>
      <c r="G13" s="96"/>
      <c r="H13" s="96">
        <v>2</v>
      </c>
      <c r="I13" s="96"/>
      <c r="J13" s="96">
        <v>4</v>
      </c>
      <c r="K13" s="96">
        <v>3</v>
      </c>
      <c r="L13" s="96">
        <v>2</v>
      </c>
      <c r="M13" s="96">
        <v>2</v>
      </c>
      <c r="N13" s="96"/>
      <c r="O13" s="96"/>
      <c r="P13" s="96"/>
      <c r="Q13" s="20">
        <f t="shared" si="0"/>
        <v>13</v>
      </c>
      <c r="R13" s="97">
        <f t="shared" si="1"/>
        <v>0.0024649222601441033</v>
      </c>
    </row>
    <row r="14" spans="1:18" ht="30" customHeight="1">
      <c r="A14" s="95" t="s">
        <v>9</v>
      </c>
      <c r="B14" s="206"/>
      <c r="C14" s="206"/>
      <c r="D14" s="206"/>
      <c r="E14" s="96"/>
      <c r="F14" s="96"/>
      <c r="G14" s="96">
        <v>2</v>
      </c>
      <c r="H14" s="96">
        <v>3</v>
      </c>
      <c r="I14" s="96">
        <v>3</v>
      </c>
      <c r="J14" s="96">
        <v>15</v>
      </c>
      <c r="K14" s="96">
        <v>32</v>
      </c>
      <c r="L14" s="96">
        <v>5</v>
      </c>
      <c r="M14" s="96"/>
      <c r="N14" s="96"/>
      <c r="O14" s="96">
        <v>1</v>
      </c>
      <c r="P14" s="96">
        <v>1</v>
      </c>
      <c r="Q14" s="20">
        <f t="shared" si="0"/>
        <v>62</v>
      </c>
      <c r="R14" s="97">
        <f t="shared" si="1"/>
        <v>0.011755783086841108</v>
      </c>
    </row>
    <row r="15" spans="1:18" ht="30" customHeight="1">
      <c r="A15" s="95" t="s">
        <v>10</v>
      </c>
      <c r="B15" s="206">
        <v>1</v>
      </c>
      <c r="C15" s="206"/>
      <c r="D15" s="206"/>
      <c r="E15" s="96"/>
      <c r="F15" s="96">
        <v>40</v>
      </c>
      <c r="G15" s="96">
        <v>632</v>
      </c>
      <c r="H15" s="96">
        <v>256</v>
      </c>
      <c r="I15" s="96">
        <v>158</v>
      </c>
      <c r="J15" s="96">
        <v>257</v>
      </c>
      <c r="K15" s="96">
        <v>409</v>
      </c>
      <c r="L15" s="96">
        <v>148</v>
      </c>
      <c r="M15" s="96">
        <v>9</v>
      </c>
      <c r="N15" s="96">
        <v>52</v>
      </c>
      <c r="O15" s="96"/>
      <c r="P15" s="96">
        <v>1</v>
      </c>
      <c r="Q15" s="20">
        <f t="shared" si="0"/>
        <v>1963</v>
      </c>
      <c r="R15" s="97">
        <f t="shared" si="1"/>
        <v>0.37220326128175957</v>
      </c>
    </row>
    <row r="16" spans="1:18" ht="30" customHeight="1">
      <c r="A16" s="95" t="s">
        <v>11</v>
      </c>
      <c r="B16" s="206"/>
      <c r="C16" s="206"/>
      <c r="D16" s="206"/>
      <c r="E16" s="96"/>
      <c r="F16" s="96">
        <v>18</v>
      </c>
      <c r="G16" s="96">
        <v>14</v>
      </c>
      <c r="H16" s="96">
        <v>15</v>
      </c>
      <c r="I16" s="96">
        <v>7</v>
      </c>
      <c r="J16" s="96">
        <v>39</v>
      </c>
      <c r="K16" s="96">
        <v>71</v>
      </c>
      <c r="L16" s="96">
        <v>41</v>
      </c>
      <c r="M16" s="96">
        <v>1</v>
      </c>
      <c r="N16" s="96">
        <v>1</v>
      </c>
      <c r="O16" s="96">
        <v>1</v>
      </c>
      <c r="P16" s="96">
        <v>2</v>
      </c>
      <c r="Q16" s="20">
        <f t="shared" si="0"/>
        <v>210</v>
      </c>
      <c r="R16" s="97">
        <f t="shared" si="1"/>
        <v>0.03981797497155859</v>
      </c>
    </row>
    <row r="17" spans="1:18" ht="30" customHeight="1">
      <c r="A17" s="95" t="s">
        <v>12</v>
      </c>
      <c r="B17" s="206"/>
      <c r="C17" s="206"/>
      <c r="D17" s="206"/>
      <c r="E17" s="96"/>
      <c r="F17" s="96">
        <v>11</v>
      </c>
      <c r="G17" s="96">
        <v>21</v>
      </c>
      <c r="H17" s="96">
        <v>12</v>
      </c>
      <c r="I17" s="96">
        <v>22</v>
      </c>
      <c r="J17" s="96">
        <v>43</v>
      </c>
      <c r="K17" s="96">
        <v>60</v>
      </c>
      <c r="L17" s="96">
        <v>29</v>
      </c>
      <c r="M17" s="96">
        <v>7</v>
      </c>
      <c r="N17" s="96">
        <v>3</v>
      </c>
      <c r="O17" s="96"/>
      <c r="P17" s="96"/>
      <c r="Q17" s="20">
        <f t="shared" si="0"/>
        <v>208</v>
      </c>
      <c r="R17" s="97">
        <f t="shared" si="1"/>
        <v>0.03943875616230565</v>
      </c>
    </row>
    <row r="18" spans="1:18" ht="30" customHeight="1">
      <c r="A18" s="95" t="s">
        <v>13</v>
      </c>
      <c r="B18" s="206"/>
      <c r="C18" s="206"/>
      <c r="D18" s="206"/>
      <c r="E18" s="98"/>
      <c r="F18" s="98">
        <v>1</v>
      </c>
      <c r="G18" s="98">
        <v>10</v>
      </c>
      <c r="H18" s="98">
        <v>40</v>
      </c>
      <c r="I18" s="98">
        <v>6</v>
      </c>
      <c r="J18" s="98">
        <v>8</v>
      </c>
      <c r="K18" s="98">
        <v>40</v>
      </c>
      <c r="L18" s="98">
        <v>6</v>
      </c>
      <c r="M18" s="98"/>
      <c r="N18" s="98"/>
      <c r="O18" s="98">
        <v>1</v>
      </c>
      <c r="P18" s="98">
        <v>3</v>
      </c>
      <c r="Q18" s="20">
        <f t="shared" si="0"/>
        <v>115</v>
      </c>
      <c r="R18" s="97">
        <f t="shared" si="1"/>
        <v>0.02180508153204399</v>
      </c>
    </row>
    <row r="19" spans="1:18" ht="30" customHeight="1">
      <c r="A19" s="95" t="s">
        <v>14</v>
      </c>
      <c r="B19" s="206"/>
      <c r="C19" s="206"/>
      <c r="D19" s="206"/>
      <c r="E19" s="96">
        <v>6</v>
      </c>
      <c r="F19" s="96">
        <v>14</v>
      </c>
      <c r="G19" s="96">
        <v>170</v>
      </c>
      <c r="H19" s="96">
        <v>29</v>
      </c>
      <c r="I19" s="96">
        <v>21</v>
      </c>
      <c r="J19" s="96">
        <v>105</v>
      </c>
      <c r="K19" s="96">
        <v>960</v>
      </c>
      <c r="L19" s="96">
        <v>344</v>
      </c>
      <c r="M19" s="96">
        <v>36</v>
      </c>
      <c r="N19" s="96">
        <v>5</v>
      </c>
      <c r="O19" s="96"/>
      <c r="P19" s="96"/>
      <c r="Q19" s="20">
        <f t="shared" si="0"/>
        <v>1690</v>
      </c>
      <c r="R19" s="97">
        <f t="shared" si="1"/>
        <v>0.3204398938187334</v>
      </c>
    </row>
    <row r="20" spans="1:18" ht="30" customHeight="1">
      <c r="A20" s="95" t="s">
        <v>15</v>
      </c>
      <c r="B20" s="206"/>
      <c r="C20" s="206"/>
      <c r="D20" s="206"/>
      <c r="E20" s="96"/>
      <c r="F20" s="96"/>
      <c r="G20" s="96">
        <v>1</v>
      </c>
      <c r="H20" s="96"/>
      <c r="I20" s="96"/>
      <c r="J20" s="96">
        <v>4</v>
      </c>
      <c r="K20" s="96">
        <v>3</v>
      </c>
      <c r="L20" s="96">
        <v>8</v>
      </c>
      <c r="M20" s="96"/>
      <c r="N20" s="96"/>
      <c r="O20" s="96"/>
      <c r="P20" s="96"/>
      <c r="Q20" s="20">
        <f t="shared" si="0"/>
        <v>16</v>
      </c>
      <c r="R20" s="97">
        <f t="shared" si="1"/>
        <v>0.0030337504740235114</v>
      </c>
    </row>
    <row r="21" spans="1:18" ht="30" customHeight="1">
      <c r="A21" s="99" t="s">
        <v>16</v>
      </c>
      <c r="B21" s="207"/>
      <c r="C21" s="207"/>
      <c r="D21" s="207"/>
      <c r="E21" s="100">
        <v>7</v>
      </c>
      <c r="F21" s="100">
        <v>11</v>
      </c>
      <c r="G21" s="100">
        <v>30</v>
      </c>
      <c r="H21" s="100">
        <v>5</v>
      </c>
      <c r="I21" s="100">
        <v>7</v>
      </c>
      <c r="J21" s="100">
        <v>34</v>
      </c>
      <c r="K21" s="100">
        <v>99</v>
      </c>
      <c r="L21" s="100">
        <v>34</v>
      </c>
      <c r="M21" s="100">
        <v>6</v>
      </c>
      <c r="N21" s="100">
        <v>3</v>
      </c>
      <c r="O21" s="100">
        <v>16</v>
      </c>
      <c r="P21" s="100">
        <v>1</v>
      </c>
      <c r="Q21" s="21">
        <f t="shared" si="0"/>
        <v>253</v>
      </c>
      <c r="R21" s="101">
        <f t="shared" si="1"/>
        <v>0.047971179370496775</v>
      </c>
    </row>
    <row r="22" spans="1:18" ht="30" customHeight="1">
      <c r="A22" s="196" t="s">
        <v>62</v>
      </c>
      <c r="B22" s="104">
        <f>SUM(B9:B21)</f>
        <v>1</v>
      </c>
      <c r="C22" s="104">
        <f>SUM(C9:C21)</f>
        <v>0</v>
      </c>
      <c r="D22" s="104">
        <f>SUM(D9:D21)</f>
        <v>0</v>
      </c>
      <c r="E22" s="104">
        <f>SUM(E9:E21)</f>
        <v>14</v>
      </c>
      <c r="F22" s="104">
        <f aca="true" t="shared" si="2" ref="F22:Q22">SUM(F9:F21)</f>
        <v>101</v>
      </c>
      <c r="G22" s="104">
        <f t="shared" si="2"/>
        <v>961</v>
      </c>
      <c r="H22" s="104">
        <f t="shared" si="2"/>
        <v>388</v>
      </c>
      <c r="I22" s="104">
        <f t="shared" si="2"/>
        <v>255</v>
      </c>
      <c r="J22" s="104">
        <f t="shared" si="2"/>
        <v>631</v>
      </c>
      <c r="K22" s="104">
        <f t="shared" si="2"/>
        <v>1951</v>
      </c>
      <c r="L22" s="104">
        <f t="shared" si="2"/>
        <v>753</v>
      </c>
      <c r="M22" s="104">
        <f t="shared" si="2"/>
        <v>78</v>
      </c>
      <c r="N22" s="104">
        <f t="shared" si="2"/>
        <v>92</v>
      </c>
      <c r="O22" s="104">
        <f t="shared" si="2"/>
        <v>21</v>
      </c>
      <c r="P22" s="104">
        <f t="shared" si="2"/>
        <v>28</v>
      </c>
      <c r="Q22" s="104">
        <f t="shared" si="2"/>
        <v>5274</v>
      </c>
      <c r="R22" s="105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259</v>
      </c>
    </row>
    <row r="4" spans="1:15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</row>
    <row r="5" spans="1:15" ht="18">
      <c r="A5" s="213" t="s">
        <v>260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</row>
    <row r="6" ht="12.75">
      <c r="E6" s="11"/>
    </row>
    <row r="7" spans="1:15" ht="30" customHeight="1">
      <c r="A7" s="230" t="s">
        <v>1</v>
      </c>
      <c r="B7" s="235" t="s">
        <v>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ht="30" customHeight="1">
      <c r="A8" s="231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>
        <v>0</v>
      </c>
      <c r="C9" s="93">
        <v>2</v>
      </c>
      <c r="D9" s="93">
        <v>17</v>
      </c>
      <c r="E9" s="93">
        <v>13</v>
      </c>
      <c r="F9" s="93">
        <v>8</v>
      </c>
      <c r="G9" s="93">
        <v>33</v>
      </c>
      <c r="H9" s="93">
        <v>90</v>
      </c>
      <c r="I9" s="93">
        <v>78</v>
      </c>
      <c r="J9" s="93">
        <v>35</v>
      </c>
      <c r="K9" s="93">
        <v>50</v>
      </c>
      <c r="L9" s="93">
        <v>7</v>
      </c>
      <c r="M9" s="93">
        <v>4</v>
      </c>
      <c r="N9" s="19">
        <f aca="true" t="shared" si="0" ref="N9:N21">SUM(B9:M9)</f>
        <v>337</v>
      </c>
      <c r="O9" s="94">
        <f>+N9/$N$22</f>
        <v>0.04967570754716981</v>
      </c>
    </row>
    <row r="10" spans="1:15" ht="30" customHeight="1">
      <c r="A10" s="95" t="s">
        <v>5</v>
      </c>
      <c r="B10" s="96">
        <v>0</v>
      </c>
      <c r="C10" s="96">
        <v>7</v>
      </c>
      <c r="D10" s="96">
        <v>4</v>
      </c>
      <c r="E10" s="96">
        <v>9</v>
      </c>
      <c r="F10" s="96">
        <v>20</v>
      </c>
      <c r="G10" s="96">
        <v>100</v>
      </c>
      <c r="H10" s="96">
        <v>96</v>
      </c>
      <c r="I10" s="96">
        <v>89</v>
      </c>
      <c r="J10" s="96">
        <v>18</v>
      </c>
      <c r="K10" s="96">
        <v>4</v>
      </c>
      <c r="L10" s="96">
        <v>6</v>
      </c>
      <c r="M10" s="96">
        <v>1</v>
      </c>
      <c r="N10" s="20">
        <f t="shared" si="0"/>
        <v>354</v>
      </c>
      <c r="O10" s="97">
        <f aca="true" t="shared" si="1" ref="O10:O21">+N10/$N$22</f>
        <v>0.052181603773584904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1</v>
      </c>
      <c r="F11" s="96">
        <v>1</v>
      </c>
      <c r="G11" s="96">
        <v>5</v>
      </c>
      <c r="H11" s="96">
        <v>21</v>
      </c>
      <c r="I11" s="96">
        <v>5</v>
      </c>
      <c r="J11" s="96">
        <v>1</v>
      </c>
      <c r="K11" s="96">
        <v>10</v>
      </c>
      <c r="L11" s="96">
        <v>0</v>
      </c>
      <c r="M11" s="96">
        <v>0</v>
      </c>
      <c r="N11" s="20">
        <f t="shared" si="0"/>
        <v>44</v>
      </c>
      <c r="O11" s="97">
        <f t="shared" si="1"/>
        <v>0.006485849056603774</v>
      </c>
    </row>
    <row r="12" spans="1:15" ht="30" customHeight="1">
      <c r="A12" s="95" t="s">
        <v>7</v>
      </c>
      <c r="B12" s="96">
        <v>0</v>
      </c>
      <c r="C12" s="96">
        <v>4</v>
      </c>
      <c r="D12" s="96">
        <v>24</v>
      </c>
      <c r="E12" s="96">
        <v>11</v>
      </c>
      <c r="F12" s="96">
        <v>13</v>
      </c>
      <c r="G12" s="96">
        <v>23</v>
      </c>
      <c r="H12" s="96">
        <v>116</v>
      </c>
      <c r="I12" s="96">
        <v>39</v>
      </c>
      <c r="J12" s="96">
        <v>4</v>
      </c>
      <c r="K12" s="96">
        <v>56</v>
      </c>
      <c r="L12" s="96">
        <v>10</v>
      </c>
      <c r="M12" s="96">
        <v>7</v>
      </c>
      <c r="N12" s="20">
        <f t="shared" si="0"/>
        <v>307</v>
      </c>
      <c r="O12" s="97">
        <f t="shared" si="1"/>
        <v>0.04525353773584906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2</v>
      </c>
      <c r="E13" s="96">
        <v>1</v>
      </c>
      <c r="F13" s="96">
        <v>0</v>
      </c>
      <c r="G13" s="96">
        <v>4</v>
      </c>
      <c r="H13" s="96">
        <v>7</v>
      </c>
      <c r="I13" s="96">
        <v>2</v>
      </c>
      <c r="J13" s="96">
        <v>2</v>
      </c>
      <c r="K13" s="96">
        <v>1</v>
      </c>
      <c r="L13" s="96">
        <v>0</v>
      </c>
      <c r="M13" s="96">
        <v>0</v>
      </c>
      <c r="N13" s="20">
        <f t="shared" si="0"/>
        <v>19</v>
      </c>
      <c r="O13" s="97">
        <f t="shared" si="1"/>
        <v>0.002800707547169811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3</v>
      </c>
      <c r="E14" s="96">
        <v>2</v>
      </c>
      <c r="F14" s="96">
        <v>0</v>
      </c>
      <c r="G14" s="96">
        <v>8</v>
      </c>
      <c r="H14" s="96">
        <v>50</v>
      </c>
      <c r="I14" s="96">
        <v>26</v>
      </c>
      <c r="J14" s="96">
        <v>2</v>
      </c>
      <c r="K14" s="96">
        <v>3</v>
      </c>
      <c r="L14" s="96">
        <v>1</v>
      </c>
      <c r="M14" s="96">
        <v>0</v>
      </c>
      <c r="N14" s="20">
        <f t="shared" si="0"/>
        <v>95</v>
      </c>
      <c r="O14" s="97">
        <f t="shared" si="1"/>
        <v>0.014003537735849057</v>
      </c>
    </row>
    <row r="15" spans="1:15" ht="30" customHeight="1">
      <c r="A15" s="95" t="s">
        <v>10</v>
      </c>
      <c r="B15" s="96">
        <v>0</v>
      </c>
      <c r="C15" s="96">
        <v>19</v>
      </c>
      <c r="D15" s="96">
        <v>608</v>
      </c>
      <c r="E15" s="96">
        <v>172</v>
      </c>
      <c r="F15" s="96">
        <v>102</v>
      </c>
      <c r="G15" s="96">
        <v>410</v>
      </c>
      <c r="H15" s="96">
        <v>517</v>
      </c>
      <c r="I15" s="96">
        <v>301</v>
      </c>
      <c r="J15" s="96">
        <v>45</v>
      </c>
      <c r="K15" s="96">
        <v>182</v>
      </c>
      <c r="L15" s="96">
        <v>1</v>
      </c>
      <c r="M15" s="96">
        <v>1</v>
      </c>
      <c r="N15" s="20">
        <f t="shared" si="0"/>
        <v>2358</v>
      </c>
      <c r="O15" s="97">
        <f t="shared" si="1"/>
        <v>0.3475825471698113</v>
      </c>
    </row>
    <row r="16" spans="1:15" ht="30" customHeight="1">
      <c r="A16" s="95" t="s">
        <v>11</v>
      </c>
      <c r="B16" s="96">
        <v>0</v>
      </c>
      <c r="C16" s="96">
        <v>10</v>
      </c>
      <c r="D16" s="96">
        <v>19</v>
      </c>
      <c r="E16" s="96">
        <v>16</v>
      </c>
      <c r="F16" s="96">
        <v>9</v>
      </c>
      <c r="G16" s="96">
        <v>51</v>
      </c>
      <c r="H16" s="96">
        <v>135</v>
      </c>
      <c r="I16" s="96">
        <v>68</v>
      </c>
      <c r="J16" s="96">
        <v>3</v>
      </c>
      <c r="K16" s="96">
        <v>5</v>
      </c>
      <c r="L16" s="96">
        <v>2</v>
      </c>
      <c r="M16" s="96">
        <v>2</v>
      </c>
      <c r="N16" s="20">
        <f t="shared" si="0"/>
        <v>320</v>
      </c>
      <c r="O16" s="97">
        <f t="shared" si="1"/>
        <v>0.04716981132075472</v>
      </c>
    </row>
    <row r="17" spans="1:15" ht="30" customHeight="1">
      <c r="A17" s="95" t="s">
        <v>12</v>
      </c>
      <c r="B17" s="96">
        <v>0</v>
      </c>
      <c r="C17" s="96">
        <v>1</v>
      </c>
      <c r="D17" s="96">
        <v>6</v>
      </c>
      <c r="E17" s="96">
        <v>17</v>
      </c>
      <c r="F17" s="96">
        <v>8</v>
      </c>
      <c r="G17" s="96">
        <v>34</v>
      </c>
      <c r="H17" s="96">
        <v>75</v>
      </c>
      <c r="I17" s="96">
        <v>26</v>
      </c>
      <c r="J17" s="96">
        <v>4</v>
      </c>
      <c r="K17" s="96">
        <v>2</v>
      </c>
      <c r="L17" s="96">
        <v>3</v>
      </c>
      <c r="M17" s="96">
        <v>0</v>
      </c>
      <c r="N17" s="20">
        <f t="shared" si="0"/>
        <v>176</v>
      </c>
      <c r="O17" s="97">
        <f t="shared" si="1"/>
        <v>0.025943396226415096</v>
      </c>
    </row>
    <row r="18" spans="1:15" ht="30" customHeight="1">
      <c r="A18" s="95" t="s">
        <v>13</v>
      </c>
      <c r="B18" s="98">
        <v>0</v>
      </c>
      <c r="C18" s="98">
        <v>1</v>
      </c>
      <c r="D18" s="98">
        <v>3</v>
      </c>
      <c r="E18" s="98">
        <v>9</v>
      </c>
      <c r="F18" s="98">
        <v>6</v>
      </c>
      <c r="G18" s="98">
        <v>3</v>
      </c>
      <c r="H18" s="98">
        <v>26</v>
      </c>
      <c r="I18" s="98">
        <v>3</v>
      </c>
      <c r="J18" s="98">
        <v>0</v>
      </c>
      <c r="K18" s="98">
        <v>0</v>
      </c>
      <c r="L18" s="98">
        <v>4</v>
      </c>
      <c r="M18" s="98">
        <v>2</v>
      </c>
      <c r="N18" s="20">
        <f t="shared" si="0"/>
        <v>57</v>
      </c>
      <c r="O18" s="97">
        <f t="shared" si="1"/>
        <v>0.008402122641509434</v>
      </c>
    </row>
    <row r="19" spans="1:15" ht="30" customHeight="1">
      <c r="A19" s="95" t="s">
        <v>14</v>
      </c>
      <c r="B19" s="96">
        <v>0</v>
      </c>
      <c r="C19" s="96">
        <v>28</v>
      </c>
      <c r="D19" s="96">
        <v>74</v>
      </c>
      <c r="E19" s="96">
        <v>22</v>
      </c>
      <c r="F19" s="96">
        <v>34</v>
      </c>
      <c r="G19" s="96">
        <v>101</v>
      </c>
      <c r="H19" s="96">
        <v>1474</v>
      </c>
      <c r="I19" s="96">
        <v>667</v>
      </c>
      <c r="J19" s="96">
        <v>56</v>
      </c>
      <c r="K19" s="96">
        <v>5</v>
      </c>
      <c r="L19" s="96">
        <v>2</v>
      </c>
      <c r="M19" s="96">
        <v>0</v>
      </c>
      <c r="N19" s="20">
        <f t="shared" si="0"/>
        <v>2463</v>
      </c>
      <c r="O19" s="97">
        <f t="shared" si="1"/>
        <v>0.36306014150943394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3</v>
      </c>
      <c r="H20" s="96">
        <v>3</v>
      </c>
      <c r="I20" s="96">
        <v>12</v>
      </c>
      <c r="J20" s="96">
        <v>0</v>
      </c>
      <c r="K20" s="96">
        <v>1</v>
      </c>
      <c r="L20" s="96">
        <v>0</v>
      </c>
      <c r="M20" s="96">
        <v>0</v>
      </c>
      <c r="N20" s="20">
        <f t="shared" si="0"/>
        <v>19</v>
      </c>
      <c r="O20" s="97">
        <f t="shared" si="1"/>
        <v>0.002800707547169811</v>
      </c>
    </row>
    <row r="21" spans="1:15" ht="30" customHeight="1">
      <c r="A21" s="99" t="s">
        <v>16</v>
      </c>
      <c r="B21" s="100">
        <v>27</v>
      </c>
      <c r="C21" s="100">
        <v>24</v>
      </c>
      <c r="D21" s="100">
        <v>0</v>
      </c>
      <c r="E21" s="100">
        <v>1</v>
      </c>
      <c r="F21" s="100">
        <v>4</v>
      </c>
      <c r="G21" s="100">
        <v>21</v>
      </c>
      <c r="H21" s="100">
        <v>81</v>
      </c>
      <c r="I21" s="100">
        <v>28</v>
      </c>
      <c r="J21" s="100">
        <v>13</v>
      </c>
      <c r="K21" s="100">
        <v>14</v>
      </c>
      <c r="L21" s="100">
        <v>14</v>
      </c>
      <c r="M21" s="100">
        <v>8</v>
      </c>
      <c r="N21" s="21">
        <f t="shared" si="0"/>
        <v>235</v>
      </c>
      <c r="O21" s="101">
        <f t="shared" si="1"/>
        <v>0.03464033018867924</v>
      </c>
    </row>
    <row r="22" spans="1:15" ht="30" customHeight="1">
      <c r="A22" s="194" t="s">
        <v>62</v>
      </c>
      <c r="B22" s="104">
        <f>SUM(B9:B21)</f>
        <v>27</v>
      </c>
      <c r="C22" s="104">
        <f aca="true" t="shared" si="2" ref="C22:N22">SUM(C9:C21)</f>
        <v>96</v>
      </c>
      <c r="D22" s="104">
        <f t="shared" si="2"/>
        <v>760</v>
      </c>
      <c r="E22" s="104">
        <f t="shared" si="2"/>
        <v>274</v>
      </c>
      <c r="F22" s="104">
        <f t="shared" si="2"/>
        <v>205</v>
      </c>
      <c r="G22" s="104">
        <f t="shared" si="2"/>
        <v>796</v>
      </c>
      <c r="H22" s="104">
        <f t="shared" si="2"/>
        <v>2691</v>
      </c>
      <c r="I22" s="104">
        <f t="shared" si="2"/>
        <v>1344</v>
      </c>
      <c r="J22" s="104">
        <f t="shared" si="2"/>
        <v>183</v>
      </c>
      <c r="K22" s="104">
        <f t="shared" si="2"/>
        <v>333</v>
      </c>
      <c r="L22" s="104">
        <f t="shared" si="2"/>
        <v>50</v>
      </c>
      <c r="M22" s="104">
        <f t="shared" si="2"/>
        <v>25</v>
      </c>
      <c r="N22" s="104">
        <f t="shared" si="2"/>
        <v>6784</v>
      </c>
      <c r="O22" s="105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256</v>
      </c>
    </row>
    <row r="4" spans="1:15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</row>
    <row r="5" spans="1:15" ht="18">
      <c r="A5" s="213" t="s">
        <v>257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</row>
    <row r="6" ht="12.75">
      <c r="E6" s="11"/>
    </row>
    <row r="7" spans="1:15" ht="30" customHeight="1">
      <c r="A7" s="230" t="s">
        <v>1</v>
      </c>
      <c r="B7" s="235" t="s">
        <v>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ht="30" customHeight="1">
      <c r="A8" s="231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/>
      <c r="C9" s="93">
        <v>5</v>
      </c>
      <c r="D9" s="93">
        <v>41</v>
      </c>
      <c r="E9" s="93">
        <v>6</v>
      </c>
      <c r="F9" s="93">
        <v>11</v>
      </c>
      <c r="G9" s="93">
        <v>31</v>
      </c>
      <c r="H9" s="93">
        <v>108</v>
      </c>
      <c r="I9" s="93">
        <v>52</v>
      </c>
      <c r="J9" s="93">
        <v>31</v>
      </c>
      <c r="K9" s="93">
        <v>67</v>
      </c>
      <c r="L9" s="93">
        <v>4</v>
      </c>
      <c r="M9" s="93">
        <v>1</v>
      </c>
      <c r="N9" s="19">
        <f aca="true" t="shared" si="0" ref="N9:N21">SUM(B9:M9)</f>
        <v>357</v>
      </c>
      <c r="O9" s="94">
        <f>+N9/$N$22</f>
        <v>0.04435884691848906</v>
      </c>
    </row>
    <row r="10" spans="1:15" ht="30" customHeight="1">
      <c r="A10" s="95" t="s">
        <v>5</v>
      </c>
      <c r="B10" s="96"/>
      <c r="C10" s="96">
        <v>9</v>
      </c>
      <c r="D10" s="96">
        <v>7</v>
      </c>
      <c r="E10" s="96">
        <v>14</v>
      </c>
      <c r="F10" s="96">
        <v>27</v>
      </c>
      <c r="G10" s="96">
        <v>60</v>
      </c>
      <c r="H10" s="96">
        <v>98</v>
      </c>
      <c r="I10" s="96">
        <v>44</v>
      </c>
      <c r="J10" s="96">
        <v>15</v>
      </c>
      <c r="K10" s="96">
        <v>13</v>
      </c>
      <c r="L10" s="96">
        <v>3</v>
      </c>
      <c r="M10" s="96">
        <v>5</v>
      </c>
      <c r="N10" s="20">
        <f t="shared" si="0"/>
        <v>295</v>
      </c>
      <c r="O10" s="97">
        <f aca="true" t="shared" si="1" ref="O10:O21">+N10/$N$22</f>
        <v>0.03665506958250497</v>
      </c>
    </row>
    <row r="11" spans="1:15" ht="30" customHeight="1">
      <c r="A11" s="95" t="s">
        <v>6</v>
      </c>
      <c r="B11" s="96"/>
      <c r="C11" s="96">
        <v>0</v>
      </c>
      <c r="D11" s="96">
        <v>0</v>
      </c>
      <c r="E11" s="96">
        <v>0</v>
      </c>
      <c r="F11" s="96">
        <v>2</v>
      </c>
      <c r="G11" s="96">
        <v>6</v>
      </c>
      <c r="H11" s="96">
        <v>19</v>
      </c>
      <c r="I11" s="96">
        <v>2</v>
      </c>
      <c r="J11" s="96">
        <v>1</v>
      </c>
      <c r="K11" s="96">
        <v>12</v>
      </c>
      <c r="L11" s="96">
        <v>0</v>
      </c>
      <c r="M11" s="96">
        <v>0</v>
      </c>
      <c r="N11" s="20">
        <f t="shared" si="0"/>
        <v>42</v>
      </c>
      <c r="O11" s="97">
        <f t="shared" si="1"/>
        <v>0.005218687872763419</v>
      </c>
    </row>
    <row r="12" spans="1:15" ht="30" customHeight="1">
      <c r="A12" s="95" t="s">
        <v>7</v>
      </c>
      <c r="B12" s="96"/>
      <c r="C12" s="96">
        <v>3</v>
      </c>
      <c r="D12" s="96">
        <v>66</v>
      </c>
      <c r="E12" s="96">
        <v>21</v>
      </c>
      <c r="F12" s="96">
        <v>13</v>
      </c>
      <c r="G12" s="96">
        <v>45</v>
      </c>
      <c r="H12" s="96">
        <v>81</v>
      </c>
      <c r="I12" s="96">
        <v>53</v>
      </c>
      <c r="J12" s="96">
        <v>11</v>
      </c>
      <c r="K12" s="96">
        <v>49</v>
      </c>
      <c r="L12" s="96">
        <v>1</v>
      </c>
      <c r="M12" s="96">
        <v>9</v>
      </c>
      <c r="N12" s="20">
        <f t="shared" si="0"/>
        <v>352</v>
      </c>
      <c r="O12" s="97">
        <f t="shared" si="1"/>
        <v>0.0437375745526839</v>
      </c>
    </row>
    <row r="13" spans="1:15" ht="30" customHeight="1">
      <c r="A13" s="95" t="s">
        <v>8</v>
      </c>
      <c r="B13" s="96"/>
      <c r="C13" s="96">
        <v>0</v>
      </c>
      <c r="D13" s="96">
        <v>1</v>
      </c>
      <c r="E13" s="96">
        <v>2</v>
      </c>
      <c r="F13" s="96">
        <v>1</v>
      </c>
      <c r="G13" s="96">
        <v>9</v>
      </c>
      <c r="H13" s="96">
        <v>10</v>
      </c>
      <c r="I13" s="96">
        <v>3</v>
      </c>
      <c r="J13" s="96">
        <v>1</v>
      </c>
      <c r="K13" s="96">
        <v>0</v>
      </c>
      <c r="L13" s="96">
        <v>0</v>
      </c>
      <c r="M13" s="96">
        <v>0</v>
      </c>
      <c r="N13" s="20">
        <f t="shared" si="0"/>
        <v>27</v>
      </c>
      <c r="O13" s="97">
        <f t="shared" si="1"/>
        <v>0.0033548707753479124</v>
      </c>
    </row>
    <row r="14" spans="1:15" ht="30" customHeight="1">
      <c r="A14" s="95" t="s">
        <v>9</v>
      </c>
      <c r="B14" s="96"/>
      <c r="C14" s="96">
        <v>0</v>
      </c>
      <c r="D14" s="96">
        <v>1</v>
      </c>
      <c r="E14" s="96">
        <v>6</v>
      </c>
      <c r="F14" s="96">
        <v>4</v>
      </c>
      <c r="G14" s="96">
        <v>5</v>
      </c>
      <c r="H14" s="96">
        <v>75</v>
      </c>
      <c r="I14" s="96">
        <v>37</v>
      </c>
      <c r="J14" s="96">
        <v>0</v>
      </c>
      <c r="K14" s="96">
        <v>2</v>
      </c>
      <c r="L14" s="96">
        <v>0</v>
      </c>
      <c r="M14" s="96">
        <v>1</v>
      </c>
      <c r="N14" s="20">
        <f t="shared" si="0"/>
        <v>131</v>
      </c>
      <c r="O14" s="97">
        <f t="shared" si="1"/>
        <v>0.016277335984095427</v>
      </c>
    </row>
    <row r="15" spans="1:15" ht="30" customHeight="1">
      <c r="A15" s="95" t="s">
        <v>10</v>
      </c>
      <c r="B15" s="96"/>
      <c r="C15" s="96">
        <v>2</v>
      </c>
      <c r="D15" s="96">
        <v>557</v>
      </c>
      <c r="E15" s="96">
        <v>313</v>
      </c>
      <c r="F15" s="96">
        <v>137</v>
      </c>
      <c r="G15" s="96">
        <v>320</v>
      </c>
      <c r="H15" s="96">
        <v>669</v>
      </c>
      <c r="I15" s="96">
        <v>294</v>
      </c>
      <c r="J15" s="96">
        <v>55</v>
      </c>
      <c r="K15" s="96">
        <v>179</v>
      </c>
      <c r="L15" s="96">
        <v>0</v>
      </c>
      <c r="M15" s="96">
        <v>0</v>
      </c>
      <c r="N15" s="20">
        <f t="shared" si="0"/>
        <v>2526</v>
      </c>
      <c r="O15" s="97">
        <f t="shared" si="1"/>
        <v>0.3138667992047714</v>
      </c>
    </row>
    <row r="16" spans="1:15" ht="30" customHeight="1">
      <c r="A16" s="95" t="s">
        <v>11</v>
      </c>
      <c r="B16" s="96"/>
      <c r="C16" s="96">
        <v>1</v>
      </c>
      <c r="D16" s="96">
        <v>25</v>
      </c>
      <c r="E16" s="96">
        <v>24</v>
      </c>
      <c r="F16" s="96">
        <v>2</v>
      </c>
      <c r="G16" s="96">
        <v>47</v>
      </c>
      <c r="H16" s="96">
        <v>150</v>
      </c>
      <c r="I16" s="96">
        <v>18</v>
      </c>
      <c r="J16" s="96">
        <v>7</v>
      </c>
      <c r="K16" s="96">
        <v>1</v>
      </c>
      <c r="L16" s="96">
        <v>0</v>
      </c>
      <c r="M16" s="96">
        <v>3</v>
      </c>
      <c r="N16" s="20">
        <f t="shared" si="0"/>
        <v>278</v>
      </c>
      <c r="O16" s="97">
        <f t="shared" si="1"/>
        <v>0.03454274353876739</v>
      </c>
    </row>
    <row r="17" spans="1:15" ht="30" customHeight="1">
      <c r="A17" s="95" t="s">
        <v>12</v>
      </c>
      <c r="B17" s="96"/>
      <c r="C17" s="96">
        <v>1</v>
      </c>
      <c r="D17" s="96">
        <v>16</v>
      </c>
      <c r="E17" s="96">
        <v>15</v>
      </c>
      <c r="F17" s="96">
        <v>10</v>
      </c>
      <c r="G17" s="96">
        <v>20</v>
      </c>
      <c r="H17" s="96">
        <v>75</v>
      </c>
      <c r="I17" s="96">
        <v>21</v>
      </c>
      <c r="J17" s="96">
        <v>7</v>
      </c>
      <c r="K17" s="96">
        <v>7</v>
      </c>
      <c r="L17" s="96">
        <v>0</v>
      </c>
      <c r="M17" s="96">
        <v>0</v>
      </c>
      <c r="N17" s="20">
        <f t="shared" si="0"/>
        <v>172</v>
      </c>
      <c r="O17" s="97">
        <f t="shared" si="1"/>
        <v>0.021371769383697812</v>
      </c>
    </row>
    <row r="18" spans="1:15" ht="30" customHeight="1">
      <c r="A18" s="95" t="s">
        <v>13</v>
      </c>
      <c r="B18" s="98"/>
      <c r="C18" s="98">
        <v>0</v>
      </c>
      <c r="D18" s="98">
        <v>2</v>
      </c>
      <c r="E18" s="98">
        <v>21</v>
      </c>
      <c r="F18" s="98">
        <v>7</v>
      </c>
      <c r="G18" s="98">
        <v>8</v>
      </c>
      <c r="H18" s="98">
        <v>30</v>
      </c>
      <c r="I18" s="98">
        <v>2</v>
      </c>
      <c r="J18" s="98">
        <v>1</v>
      </c>
      <c r="K18" s="98">
        <v>1</v>
      </c>
      <c r="L18" s="98">
        <v>0</v>
      </c>
      <c r="M18" s="98">
        <v>0</v>
      </c>
      <c r="N18" s="20">
        <f t="shared" si="0"/>
        <v>72</v>
      </c>
      <c r="O18" s="97">
        <f t="shared" si="1"/>
        <v>0.008946322067594433</v>
      </c>
    </row>
    <row r="19" spans="1:15" ht="30" customHeight="1">
      <c r="A19" s="95" t="s">
        <v>14</v>
      </c>
      <c r="B19" s="96"/>
      <c r="C19" s="96">
        <v>10</v>
      </c>
      <c r="D19" s="96">
        <v>139</v>
      </c>
      <c r="E19" s="96">
        <v>20</v>
      </c>
      <c r="F19" s="96">
        <v>17</v>
      </c>
      <c r="G19" s="96">
        <v>100</v>
      </c>
      <c r="H19" s="96">
        <v>2168</v>
      </c>
      <c r="I19" s="96">
        <v>807</v>
      </c>
      <c r="J19" s="96">
        <v>6</v>
      </c>
      <c r="K19" s="96">
        <v>6</v>
      </c>
      <c r="L19" s="96">
        <v>0</v>
      </c>
      <c r="M19" s="96">
        <v>0</v>
      </c>
      <c r="N19" s="20">
        <f t="shared" si="0"/>
        <v>3273</v>
      </c>
      <c r="O19" s="97">
        <f t="shared" si="1"/>
        <v>0.4066848906560636</v>
      </c>
    </row>
    <row r="20" spans="1:15" ht="30" customHeight="1">
      <c r="A20" s="95" t="s">
        <v>15</v>
      </c>
      <c r="B20" s="96"/>
      <c r="C20" s="96">
        <v>0</v>
      </c>
      <c r="D20" s="96">
        <v>3</v>
      </c>
      <c r="E20" s="96">
        <v>0</v>
      </c>
      <c r="F20" s="96">
        <v>0</v>
      </c>
      <c r="G20" s="96">
        <v>4</v>
      </c>
      <c r="H20" s="96">
        <v>35</v>
      </c>
      <c r="I20" s="96">
        <v>9</v>
      </c>
      <c r="J20" s="96">
        <v>3</v>
      </c>
      <c r="K20" s="96">
        <v>4</v>
      </c>
      <c r="L20" s="96">
        <v>0</v>
      </c>
      <c r="M20" s="96">
        <v>0</v>
      </c>
      <c r="N20" s="20">
        <f t="shared" si="0"/>
        <v>58</v>
      </c>
      <c r="O20" s="97">
        <f t="shared" si="1"/>
        <v>0.00720675944333996</v>
      </c>
    </row>
    <row r="21" spans="1:15" ht="30" customHeight="1">
      <c r="A21" s="99" t="s">
        <v>16</v>
      </c>
      <c r="B21" s="100"/>
      <c r="C21" s="100">
        <v>22</v>
      </c>
      <c r="D21" s="100">
        <v>7</v>
      </c>
      <c r="E21" s="100">
        <v>0</v>
      </c>
      <c r="F21" s="100">
        <v>4</v>
      </c>
      <c r="G21" s="100">
        <v>33</v>
      </c>
      <c r="H21" s="100">
        <v>126</v>
      </c>
      <c r="I21" s="100">
        <v>154</v>
      </c>
      <c r="J21" s="100">
        <v>11</v>
      </c>
      <c r="K21" s="100">
        <v>92</v>
      </c>
      <c r="L21" s="100">
        <f>4+12</f>
        <v>16</v>
      </c>
      <c r="M21" s="100">
        <v>0</v>
      </c>
      <c r="N21" s="21">
        <f t="shared" si="0"/>
        <v>465</v>
      </c>
      <c r="O21" s="101">
        <f t="shared" si="1"/>
        <v>0.05777833001988072</v>
      </c>
    </row>
    <row r="22" spans="1:15" ht="30" customHeight="1">
      <c r="A22" s="185" t="s">
        <v>62</v>
      </c>
      <c r="B22" s="104">
        <f>SUM(B9:B21)</f>
        <v>0</v>
      </c>
      <c r="C22" s="104">
        <f aca="true" t="shared" si="2" ref="C22:N22">SUM(C9:C21)</f>
        <v>53</v>
      </c>
      <c r="D22" s="104">
        <f t="shared" si="2"/>
        <v>865</v>
      </c>
      <c r="E22" s="104">
        <f t="shared" si="2"/>
        <v>442</v>
      </c>
      <c r="F22" s="104">
        <f t="shared" si="2"/>
        <v>235</v>
      </c>
      <c r="G22" s="104">
        <f t="shared" si="2"/>
        <v>688</v>
      </c>
      <c r="H22" s="104">
        <f t="shared" si="2"/>
        <v>3644</v>
      </c>
      <c r="I22" s="104">
        <f t="shared" si="2"/>
        <v>1496</v>
      </c>
      <c r="J22" s="104">
        <f t="shared" si="2"/>
        <v>149</v>
      </c>
      <c r="K22" s="104">
        <f t="shared" si="2"/>
        <v>433</v>
      </c>
      <c r="L22" s="104">
        <f t="shared" si="2"/>
        <v>24</v>
      </c>
      <c r="M22" s="104">
        <f t="shared" si="2"/>
        <v>19</v>
      </c>
      <c r="N22" s="104">
        <f t="shared" si="2"/>
        <v>8048</v>
      </c>
      <c r="O22" s="105">
        <f>SUM(O9:O21)</f>
        <v>1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6.00390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251</v>
      </c>
    </row>
    <row r="4" spans="1:15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</row>
    <row r="5" spans="1:15" ht="18">
      <c r="A5" s="213" t="s">
        <v>252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</row>
    <row r="6" ht="12.75">
      <c r="E6" s="11"/>
    </row>
    <row r="7" spans="1:15" ht="30" customHeight="1">
      <c r="A7" s="230" t="s">
        <v>1</v>
      </c>
      <c r="B7" s="235" t="s">
        <v>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ht="30" customHeight="1">
      <c r="A8" s="231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/>
      <c r="C9" s="93"/>
      <c r="D9" s="93">
        <v>25</v>
      </c>
      <c r="E9" s="93">
        <v>1</v>
      </c>
      <c r="F9" s="93"/>
      <c r="G9" s="93">
        <v>39</v>
      </c>
      <c r="H9" s="93">
        <v>113</v>
      </c>
      <c r="I9" s="93">
        <v>40</v>
      </c>
      <c r="J9" s="93">
        <v>16</v>
      </c>
      <c r="K9" s="93">
        <v>33</v>
      </c>
      <c r="L9" s="93">
        <v>5</v>
      </c>
      <c r="M9" s="93">
        <v>1</v>
      </c>
      <c r="N9" s="19">
        <f aca="true" t="shared" si="0" ref="N9:N21">SUM(B9:M9)</f>
        <v>273</v>
      </c>
      <c r="O9" s="94">
        <f>+N9/$N$22</f>
        <v>0.0430939226519337</v>
      </c>
    </row>
    <row r="10" spans="1:15" ht="30" customHeight="1">
      <c r="A10" s="95" t="s">
        <v>5</v>
      </c>
      <c r="B10" s="96"/>
      <c r="C10" s="96">
        <v>3</v>
      </c>
      <c r="D10" s="96">
        <v>10</v>
      </c>
      <c r="E10" s="96">
        <v>5</v>
      </c>
      <c r="F10" s="96">
        <v>18</v>
      </c>
      <c r="G10" s="96">
        <v>54</v>
      </c>
      <c r="H10" s="96">
        <v>90</v>
      </c>
      <c r="I10" s="96">
        <v>57</v>
      </c>
      <c r="J10" s="96">
        <v>15</v>
      </c>
      <c r="K10" s="96">
        <v>8</v>
      </c>
      <c r="L10" s="96">
        <v>2</v>
      </c>
      <c r="M10" s="96"/>
      <c r="N10" s="20">
        <f t="shared" si="0"/>
        <v>262</v>
      </c>
      <c r="O10" s="97">
        <f aca="true" t="shared" si="1" ref="O10:O21">+N10/$N$22</f>
        <v>0.041357537490134176</v>
      </c>
    </row>
    <row r="11" spans="1:15" ht="30" customHeight="1">
      <c r="A11" s="95" t="s">
        <v>6</v>
      </c>
      <c r="B11" s="96"/>
      <c r="C11" s="96"/>
      <c r="D11" s="96"/>
      <c r="E11" s="96">
        <v>1</v>
      </c>
      <c r="F11" s="96"/>
      <c r="G11" s="96">
        <v>9</v>
      </c>
      <c r="H11" s="96">
        <v>28</v>
      </c>
      <c r="I11" s="96">
        <v>2</v>
      </c>
      <c r="J11" s="96">
        <v>5</v>
      </c>
      <c r="K11" s="96">
        <v>10</v>
      </c>
      <c r="L11" s="96">
        <v>1</v>
      </c>
      <c r="M11" s="96"/>
      <c r="N11" s="20">
        <f t="shared" si="0"/>
        <v>56</v>
      </c>
      <c r="O11" s="97">
        <f t="shared" si="1"/>
        <v>0.008839779005524863</v>
      </c>
    </row>
    <row r="12" spans="1:15" ht="30" customHeight="1">
      <c r="A12" s="95" t="s">
        <v>7</v>
      </c>
      <c r="B12" s="96"/>
      <c r="C12" s="96">
        <v>4</v>
      </c>
      <c r="D12" s="96">
        <v>15</v>
      </c>
      <c r="E12" s="96">
        <v>9</v>
      </c>
      <c r="F12" s="96"/>
      <c r="G12" s="96">
        <v>39</v>
      </c>
      <c r="H12" s="96">
        <v>155</v>
      </c>
      <c r="I12" s="96">
        <v>34</v>
      </c>
      <c r="J12" s="96">
        <v>11</v>
      </c>
      <c r="K12" s="96">
        <v>39</v>
      </c>
      <c r="L12" s="96">
        <v>5</v>
      </c>
      <c r="M12" s="96">
        <v>1</v>
      </c>
      <c r="N12" s="20">
        <f t="shared" si="0"/>
        <v>312</v>
      </c>
      <c r="O12" s="97">
        <f t="shared" si="1"/>
        <v>0.04925019731649566</v>
      </c>
    </row>
    <row r="13" spans="1:15" ht="30" customHeight="1">
      <c r="A13" s="95" t="s">
        <v>8</v>
      </c>
      <c r="B13" s="96"/>
      <c r="C13" s="96"/>
      <c r="D13" s="96"/>
      <c r="E13" s="96">
        <v>4</v>
      </c>
      <c r="F13" s="96"/>
      <c r="G13" s="96">
        <v>4</v>
      </c>
      <c r="H13" s="96">
        <v>9</v>
      </c>
      <c r="I13" s="96"/>
      <c r="J13" s="96"/>
      <c r="K13" s="96"/>
      <c r="L13" s="96"/>
      <c r="M13" s="96"/>
      <c r="N13" s="20">
        <f t="shared" si="0"/>
        <v>17</v>
      </c>
      <c r="O13" s="97">
        <f t="shared" si="1"/>
        <v>0.0026835043409629044</v>
      </c>
    </row>
    <row r="14" spans="1:15" ht="30" customHeight="1">
      <c r="A14" s="95" t="s">
        <v>9</v>
      </c>
      <c r="B14" s="96"/>
      <c r="C14" s="96"/>
      <c r="D14" s="96">
        <v>5</v>
      </c>
      <c r="E14" s="96">
        <v>6</v>
      </c>
      <c r="F14" s="96">
        <v>2</v>
      </c>
      <c r="G14" s="96">
        <v>14</v>
      </c>
      <c r="H14" s="96">
        <v>57</v>
      </c>
      <c r="I14" s="96">
        <v>11</v>
      </c>
      <c r="J14" s="96"/>
      <c r="K14" s="96"/>
      <c r="L14" s="96">
        <v>2</v>
      </c>
      <c r="M14" s="96"/>
      <c r="N14" s="20">
        <f t="shared" si="0"/>
        <v>97</v>
      </c>
      <c r="O14" s="97">
        <f t="shared" si="1"/>
        <v>0.01531176006314128</v>
      </c>
    </row>
    <row r="15" spans="1:15" ht="30" customHeight="1">
      <c r="A15" s="95" t="s">
        <v>10</v>
      </c>
      <c r="B15" s="96"/>
      <c r="C15" s="96">
        <v>7</v>
      </c>
      <c r="D15" s="96">
        <v>646</v>
      </c>
      <c r="E15" s="96">
        <v>265</v>
      </c>
      <c r="F15" s="96">
        <v>153</v>
      </c>
      <c r="G15" s="96">
        <v>303</v>
      </c>
      <c r="H15" s="96">
        <v>416</v>
      </c>
      <c r="I15" s="96">
        <v>245</v>
      </c>
      <c r="J15" s="96">
        <v>44</v>
      </c>
      <c r="K15" s="96">
        <v>117</v>
      </c>
      <c r="L15" s="96">
        <v>4</v>
      </c>
      <c r="M15" s="96"/>
      <c r="N15" s="20">
        <f t="shared" si="0"/>
        <v>2200</v>
      </c>
      <c r="O15" s="97">
        <f t="shared" si="1"/>
        <v>0.3472770323599053</v>
      </c>
    </row>
    <row r="16" spans="1:15" ht="30" customHeight="1">
      <c r="A16" s="95" t="s">
        <v>11</v>
      </c>
      <c r="B16" s="96"/>
      <c r="C16" s="96">
        <v>11</v>
      </c>
      <c r="D16" s="96">
        <v>14</v>
      </c>
      <c r="E16" s="96">
        <v>13</v>
      </c>
      <c r="F16" s="96">
        <v>7</v>
      </c>
      <c r="G16" s="96">
        <v>44</v>
      </c>
      <c r="H16" s="96">
        <v>161</v>
      </c>
      <c r="I16" s="96">
        <v>16</v>
      </c>
      <c r="J16" s="96">
        <v>3</v>
      </c>
      <c r="K16" s="96"/>
      <c r="L16" s="96">
        <v>2</v>
      </c>
      <c r="M16" s="96"/>
      <c r="N16" s="20">
        <f t="shared" si="0"/>
        <v>271</v>
      </c>
      <c r="O16" s="97">
        <f t="shared" si="1"/>
        <v>0.042778216258879245</v>
      </c>
    </row>
    <row r="17" spans="1:15" ht="30" customHeight="1">
      <c r="A17" s="95" t="s">
        <v>12</v>
      </c>
      <c r="B17" s="96"/>
      <c r="C17" s="96">
        <v>4</v>
      </c>
      <c r="D17" s="96">
        <v>14</v>
      </c>
      <c r="E17" s="96">
        <v>11</v>
      </c>
      <c r="F17" s="96">
        <v>8</v>
      </c>
      <c r="G17" s="96">
        <v>39</v>
      </c>
      <c r="H17" s="96">
        <v>63</v>
      </c>
      <c r="I17" s="96">
        <v>10</v>
      </c>
      <c r="J17" s="96">
        <v>7</v>
      </c>
      <c r="K17" s="96">
        <v>3</v>
      </c>
      <c r="L17" s="96">
        <v>2</v>
      </c>
      <c r="M17" s="96"/>
      <c r="N17" s="20">
        <f t="shared" si="0"/>
        <v>161</v>
      </c>
      <c r="O17" s="97">
        <f t="shared" si="1"/>
        <v>0.02541436464088398</v>
      </c>
    </row>
    <row r="18" spans="1:15" ht="30" customHeight="1">
      <c r="A18" s="95" t="s">
        <v>13</v>
      </c>
      <c r="B18" s="98"/>
      <c r="C18" s="98">
        <v>2</v>
      </c>
      <c r="D18" s="98">
        <v>4</v>
      </c>
      <c r="E18" s="98">
        <v>14</v>
      </c>
      <c r="F18" s="98">
        <v>1</v>
      </c>
      <c r="G18" s="98">
        <v>5</v>
      </c>
      <c r="H18" s="98">
        <v>23</v>
      </c>
      <c r="I18" s="98">
        <v>5</v>
      </c>
      <c r="J18" s="98">
        <v>1</v>
      </c>
      <c r="K18" s="98">
        <v>1</v>
      </c>
      <c r="L18" s="98"/>
      <c r="M18" s="98">
        <v>1</v>
      </c>
      <c r="N18" s="20">
        <f t="shared" si="0"/>
        <v>57</v>
      </c>
      <c r="O18" s="97">
        <f t="shared" si="1"/>
        <v>0.008997632202052092</v>
      </c>
    </row>
    <row r="19" spans="1:15" ht="30" customHeight="1">
      <c r="A19" s="95" t="s">
        <v>14</v>
      </c>
      <c r="B19" s="96"/>
      <c r="C19" s="96">
        <v>19</v>
      </c>
      <c r="D19" s="96">
        <v>107</v>
      </c>
      <c r="E19" s="96">
        <v>12</v>
      </c>
      <c r="F19" s="96">
        <v>4</v>
      </c>
      <c r="G19" s="96">
        <v>100</v>
      </c>
      <c r="H19" s="96">
        <v>1574</v>
      </c>
      <c r="I19" s="96">
        <v>393</v>
      </c>
      <c r="J19" s="96">
        <v>4</v>
      </c>
      <c r="K19" s="96">
        <v>3</v>
      </c>
      <c r="L19" s="96">
        <v>1</v>
      </c>
      <c r="M19" s="96"/>
      <c r="N19" s="20">
        <f t="shared" si="0"/>
        <v>2217</v>
      </c>
      <c r="O19" s="97">
        <f t="shared" si="1"/>
        <v>0.3499605367008682</v>
      </c>
    </row>
    <row r="20" spans="1:15" ht="30" customHeight="1">
      <c r="A20" s="95" t="s">
        <v>15</v>
      </c>
      <c r="B20" s="96"/>
      <c r="C20" s="96"/>
      <c r="D20" s="96"/>
      <c r="E20" s="96"/>
      <c r="F20" s="96"/>
      <c r="G20" s="96">
        <v>3</v>
      </c>
      <c r="H20" s="96">
        <v>9</v>
      </c>
      <c r="I20" s="96">
        <v>10</v>
      </c>
      <c r="J20" s="96"/>
      <c r="K20" s="96"/>
      <c r="L20" s="96"/>
      <c r="M20" s="96"/>
      <c r="N20" s="20">
        <f t="shared" si="0"/>
        <v>22</v>
      </c>
      <c r="O20" s="97">
        <f t="shared" si="1"/>
        <v>0.003472770323599053</v>
      </c>
    </row>
    <row r="21" spans="1:15" ht="30" customHeight="1">
      <c r="A21" s="99" t="s">
        <v>16</v>
      </c>
      <c r="B21" s="100"/>
      <c r="C21" s="100">
        <v>25</v>
      </c>
      <c r="D21" s="100">
        <v>3</v>
      </c>
      <c r="E21" s="100">
        <v>0</v>
      </c>
      <c r="F21" s="100">
        <v>2</v>
      </c>
      <c r="G21" s="100">
        <v>31</v>
      </c>
      <c r="H21" s="100">
        <v>160</v>
      </c>
      <c r="I21" s="100">
        <v>145</v>
      </c>
      <c r="J21" s="100">
        <v>11</v>
      </c>
      <c r="K21" s="100">
        <v>8</v>
      </c>
      <c r="L21" s="100">
        <v>3</v>
      </c>
      <c r="M21" s="100">
        <v>2</v>
      </c>
      <c r="N21" s="21">
        <f t="shared" si="0"/>
        <v>390</v>
      </c>
      <c r="O21" s="101">
        <f t="shared" si="1"/>
        <v>0.06156274664561957</v>
      </c>
    </row>
    <row r="22" spans="1:15" ht="30" customHeight="1">
      <c r="A22" s="177" t="s">
        <v>62</v>
      </c>
      <c r="B22" s="104">
        <f>SUM(B9:B21)</f>
        <v>0</v>
      </c>
      <c r="C22" s="104">
        <f aca="true" t="shared" si="2" ref="C22:N22">SUM(C9:C21)</f>
        <v>75</v>
      </c>
      <c r="D22" s="104">
        <f t="shared" si="2"/>
        <v>843</v>
      </c>
      <c r="E22" s="104">
        <f t="shared" si="2"/>
        <v>341</v>
      </c>
      <c r="F22" s="104">
        <f t="shared" si="2"/>
        <v>195</v>
      </c>
      <c r="G22" s="104">
        <f t="shared" si="2"/>
        <v>684</v>
      </c>
      <c r="H22" s="104">
        <f t="shared" si="2"/>
        <v>2858</v>
      </c>
      <c r="I22" s="104">
        <f t="shared" si="2"/>
        <v>968</v>
      </c>
      <c r="J22" s="104">
        <f t="shared" si="2"/>
        <v>117</v>
      </c>
      <c r="K22" s="104">
        <f t="shared" si="2"/>
        <v>222</v>
      </c>
      <c r="L22" s="104">
        <f t="shared" si="2"/>
        <v>27</v>
      </c>
      <c r="M22" s="104">
        <f t="shared" si="2"/>
        <v>5</v>
      </c>
      <c r="N22" s="104">
        <f t="shared" si="2"/>
        <v>6335</v>
      </c>
      <c r="O22" s="105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6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6.8515625" style="0" bestFit="1" customWidth="1"/>
    <col min="15" max="15" width="8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15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</row>
    <row r="5" spans="1:15" ht="18">
      <c r="A5" s="213" t="s">
        <v>241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</row>
    <row r="6" ht="12.75">
      <c r="E6" s="11"/>
    </row>
    <row r="7" spans="1:15" ht="30" customHeight="1">
      <c r="A7" s="230" t="s">
        <v>1</v>
      </c>
      <c r="B7" s="235" t="s">
        <v>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</row>
    <row r="8" spans="1:15" ht="30" customHeight="1">
      <c r="A8" s="231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>
        <v>0</v>
      </c>
      <c r="C9" s="93">
        <v>0</v>
      </c>
      <c r="D9" s="93">
        <v>30</v>
      </c>
      <c r="E9" s="93">
        <v>3</v>
      </c>
      <c r="F9" s="93">
        <v>4</v>
      </c>
      <c r="G9" s="93">
        <v>35</v>
      </c>
      <c r="H9" s="93">
        <v>115</v>
      </c>
      <c r="I9" s="93">
        <v>54</v>
      </c>
      <c r="J9" s="93">
        <v>14</v>
      </c>
      <c r="K9" s="93">
        <v>30</v>
      </c>
      <c r="L9" s="93">
        <v>0</v>
      </c>
      <c r="M9" s="93">
        <v>0</v>
      </c>
      <c r="N9" s="19">
        <f aca="true" t="shared" si="0" ref="N9:N21">SUM(B9:M9)</f>
        <v>285</v>
      </c>
      <c r="O9" s="94">
        <f>+N9/$N$22</f>
        <v>0.05043355158379048</v>
      </c>
    </row>
    <row r="10" spans="1:15" ht="30" customHeight="1">
      <c r="A10" s="95" t="s">
        <v>5</v>
      </c>
      <c r="B10" s="96">
        <v>0</v>
      </c>
      <c r="C10" s="96">
        <v>5</v>
      </c>
      <c r="D10" s="96">
        <v>19</v>
      </c>
      <c r="E10" s="96">
        <v>10</v>
      </c>
      <c r="F10" s="96">
        <v>13</v>
      </c>
      <c r="G10" s="96">
        <v>46</v>
      </c>
      <c r="H10" s="96">
        <v>91</v>
      </c>
      <c r="I10" s="96">
        <v>67</v>
      </c>
      <c r="J10" s="96">
        <v>18</v>
      </c>
      <c r="K10" s="96">
        <v>4</v>
      </c>
      <c r="L10" s="96">
        <v>1</v>
      </c>
      <c r="M10" s="96">
        <v>0</v>
      </c>
      <c r="N10" s="20">
        <f t="shared" si="0"/>
        <v>274</v>
      </c>
      <c r="O10" s="97">
        <f aca="true" t="shared" si="1" ref="O10:O21">+N10/$N$22</f>
        <v>0.048486993452486284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3</v>
      </c>
      <c r="F11" s="96">
        <v>1</v>
      </c>
      <c r="G11" s="96">
        <v>4</v>
      </c>
      <c r="H11" s="96">
        <v>25</v>
      </c>
      <c r="I11" s="96">
        <v>6</v>
      </c>
      <c r="J11" s="96">
        <v>3</v>
      </c>
      <c r="K11" s="96">
        <v>6</v>
      </c>
      <c r="L11" s="96">
        <v>0</v>
      </c>
      <c r="M11" s="96">
        <v>0</v>
      </c>
      <c r="N11" s="20">
        <f t="shared" si="0"/>
        <v>48</v>
      </c>
      <c r="O11" s="97">
        <f t="shared" si="1"/>
        <v>0.008494071845691028</v>
      </c>
    </row>
    <row r="12" spans="1:15" ht="30" customHeight="1">
      <c r="A12" s="95" t="s">
        <v>7</v>
      </c>
      <c r="B12" s="96">
        <v>0</v>
      </c>
      <c r="C12" s="96">
        <v>6</v>
      </c>
      <c r="D12" s="96">
        <v>88</v>
      </c>
      <c r="E12" s="96">
        <v>15</v>
      </c>
      <c r="F12" s="96">
        <v>4</v>
      </c>
      <c r="G12" s="96">
        <v>43</v>
      </c>
      <c r="H12" s="96">
        <v>113</v>
      </c>
      <c r="I12" s="96">
        <v>55</v>
      </c>
      <c r="J12" s="96">
        <v>8</v>
      </c>
      <c r="K12" s="96">
        <v>39</v>
      </c>
      <c r="L12" s="96">
        <v>0</v>
      </c>
      <c r="M12" s="96">
        <v>1</v>
      </c>
      <c r="N12" s="20">
        <f t="shared" si="0"/>
        <v>372</v>
      </c>
      <c r="O12" s="97">
        <f t="shared" si="1"/>
        <v>0.06582905680410547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0</v>
      </c>
      <c r="E13" s="96">
        <v>2</v>
      </c>
      <c r="F13" s="96">
        <v>1</v>
      </c>
      <c r="G13" s="96">
        <v>2</v>
      </c>
      <c r="H13" s="96">
        <v>7</v>
      </c>
      <c r="I13" s="96">
        <v>1</v>
      </c>
      <c r="J13" s="96">
        <v>0</v>
      </c>
      <c r="K13" s="96">
        <v>0</v>
      </c>
      <c r="L13" s="96">
        <v>0</v>
      </c>
      <c r="M13" s="96">
        <v>0</v>
      </c>
      <c r="N13" s="20">
        <f t="shared" si="0"/>
        <v>13</v>
      </c>
      <c r="O13" s="97">
        <f t="shared" si="1"/>
        <v>0.0023004777915413203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7</v>
      </c>
      <c r="E14" s="96">
        <v>2</v>
      </c>
      <c r="F14" s="96">
        <v>1</v>
      </c>
      <c r="G14" s="96">
        <v>5</v>
      </c>
      <c r="H14" s="96">
        <v>26</v>
      </c>
      <c r="I14" s="96">
        <v>10</v>
      </c>
      <c r="J14" s="96">
        <v>0</v>
      </c>
      <c r="K14" s="96">
        <v>1</v>
      </c>
      <c r="L14" s="96">
        <v>0</v>
      </c>
      <c r="M14" s="96">
        <v>0</v>
      </c>
      <c r="N14" s="20">
        <f t="shared" si="0"/>
        <v>52</v>
      </c>
      <c r="O14" s="97">
        <f t="shared" si="1"/>
        <v>0.009201911166165281</v>
      </c>
    </row>
    <row r="15" spans="1:15" ht="30" customHeight="1">
      <c r="A15" s="95" t="s">
        <v>10</v>
      </c>
      <c r="B15" s="96">
        <v>0</v>
      </c>
      <c r="C15" s="96">
        <v>6</v>
      </c>
      <c r="D15" s="96">
        <v>577</v>
      </c>
      <c r="E15" s="96">
        <v>169</v>
      </c>
      <c r="F15" s="96">
        <v>144</v>
      </c>
      <c r="G15" s="96">
        <v>243</v>
      </c>
      <c r="H15" s="96">
        <v>448</v>
      </c>
      <c r="I15" s="96">
        <v>185</v>
      </c>
      <c r="J15" s="96">
        <v>15</v>
      </c>
      <c r="K15" s="96">
        <v>54</v>
      </c>
      <c r="L15" s="96">
        <v>0</v>
      </c>
      <c r="M15" s="96">
        <v>0</v>
      </c>
      <c r="N15" s="20">
        <f t="shared" si="0"/>
        <v>1841</v>
      </c>
      <c r="O15" s="97">
        <f t="shared" si="1"/>
        <v>0.3257830472482746</v>
      </c>
    </row>
    <row r="16" spans="1:15" ht="30" customHeight="1">
      <c r="A16" s="95" t="s">
        <v>11</v>
      </c>
      <c r="B16" s="96">
        <v>0</v>
      </c>
      <c r="C16" s="96">
        <v>10</v>
      </c>
      <c r="D16" s="96">
        <v>26</v>
      </c>
      <c r="E16" s="96">
        <v>13</v>
      </c>
      <c r="F16" s="96">
        <v>7</v>
      </c>
      <c r="G16" s="96">
        <v>45</v>
      </c>
      <c r="H16" s="96">
        <v>116</v>
      </c>
      <c r="I16" s="96">
        <v>26</v>
      </c>
      <c r="J16" s="96">
        <v>1</v>
      </c>
      <c r="K16" s="96">
        <v>0</v>
      </c>
      <c r="L16" s="96">
        <v>0</v>
      </c>
      <c r="M16" s="96">
        <v>0</v>
      </c>
      <c r="N16" s="20">
        <f t="shared" si="0"/>
        <v>244</v>
      </c>
      <c r="O16" s="97">
        <f t="shared" si="1"/>
        <v>0.043178198548929396</v>
      </c>
    </row>
    <row r="17" spans="1:15" ht="30" customHeight="1">
      <c r="A17" s="95" t="s">
        <v>12</v>
      </c>
      <c r="B17" s="96">
        <v>0</v>
      </c>
      <c r="C17" s="96">
        <v>1</v>
      </c>
      <c r="D17" s="96">
        <v>14</v>
      </c>
      <c r="E17" s="96">
        <v>12</v>
      </c>
      <c r="F17" s="96">
        <v>13</v>
      </c>
      <c r="G17" s="96">
        <v>28</v>
      </c>
      <c r="H17" s="96">
        <v>41</v>
      </c>
      <c r="I17" s="96">
        <v>12</v>
      </c>
      <c r="J17" s="96">
        <v>2</v>
      </c>
      <c r="K17" s="96">
        <v>3</v>
      </c>
      <c r="L17" s="96">
        <v>0</v>
      </c>
      <c r="M17" s="96">
        <v>0</v>
      </c>
      <c r="N17" s="20">
        <f t="shared" si="0"/>
        <v>126</v>
      </c>
      <c r="O17" s="97">
        <f t="shared" si="1"/>
        <v>0.022296938594938948</v>
      </c>
    </row>
    <row r="18" spans="1:15" ht="30" customHeight="1">
      <c r="A18" s="95" t="s">
        <v>13</v>
      </c>
      <c r="B18" s="98">
        <v>0</v>
      </c>
      <c r="C18" s="98">
        <v>0</v>
      </c>
      <c r="D18" s="98">
        <v>9</v>
      </c>
      <c r="E18" s="98">
        <v>11</v>
      </c>
      <c r="F18" s="98">
        <v>4</v>
      </c>
      <c r="G18" s="98">
        <v>15</v>
      </c>
      <c r="H18" s="98">
        <v>11</v>
      </c>
      <c r="I18" s="98">
        <v>11</v>
      </c>
      <c r="J18" s="98">
        <v>1</v>
      </c>
      <c r="K18" s="98">
        <v>0</v>
      </c>
      <c r="L18" s="98">
        <v>0</v>
      </c>
      <c r="M18" s="98">
        <v>0</v>
      </c>
      <c r="N18" s="20">
        <f t="shared" si="0"/>
        <v>62</v>
      </c>
      <c r="O18" s="97">
        <f t="shared" si="1"/>
        <v>0.01097150946735091</v>
      </c>
    </row>
    <row r="19" spans="1:15" ht="30" customHeight="1">
      <c r="A19" s="95" t="s">
        <v>14</v>
      </c>
      <c r="B19" s="96">
        <v>0</v>
      </c>
      <c r="C19" s="96">
        <v>6</v>
      </c>
      <c r="D19" s="96">
        <v>166</v>
      </c>
      <c r="E19" s="96">
        <v>35</v>
      </c>
      <c r="F19" s="96">
        <v>11</v>
      </c>
      <c r="G19" s="96">
        <v>96</v>
      </c>
      <c r="H19" s="96">
        <v>1336</v>
      </c>
      <c r="I19" s="96">
        <v>390</v>
      </c>
      <c r="J19" s="96">
        <v>4</v>
      </c>
      <c r="K19" s="96">
        <v>6</v>
      </c>
      <c r="L19" s="96">
        <v>0</v>
      </c>
      <c r="M19" s="96">
        <v>0</v>
      </c>
      <c r="N19" s="20">
        <f t="shared" si="0"/>
        <v>2050</v>
      </c>
      <c r="O19" s="97">
        <f t="shared" si="1"/>
        <v>0.3627676517430543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8</v>
      </c>
      <c r="I20" s="96">
        <v>5</v>
      </c>
      <c r="J20" s="96">
        <v>0</v>
      </c>
      <c r="K20" s="96">
        <v>0</v>
      </c>
      <c r="L20" s="96">
        <v>0</v>
      </c>
      <c r="M20" s="96">
        <v>0</v>
      </c>
      <c r="N20" s="20">
        <f t="shared" si="0"/>
        <v>13</v>
      </c>
      <c r="O20" s="97">
        <f t="shared" si="1"/>
        <v>0.0023004777915413203</v>
      </c>
    </row>
    <row r="21" spans="1:15" ht="30" customHeight="1">
      <c r="A21" s="99" t="s">
        <v>16</v>
      </c>
      <c r="B21" s="100">
        <v>0</v>
      </c>
      <c r="C21" s="100">
        <v>37</v>
      </c>
      <c r="D21" s="100">
        <v>16</v>
      </c>
      <c r="E21" s="100">
        <v>30</v>
      </c>
      <c r="F21" s="100">
        <v>0</v>
      </c>
      <c r="G21" s="100">
        <v>23</v>
      </c>
      <c r="H21" s="100">
        <v>72</v>
      </c>
      <c r="I21" s="100">
        <v>29</v>
      </c>
      <c r="J21" s="100">
        <v>11</v>
      </c>
      <c r="K21" s="100">
        <v>26</v>
      </c>
      <c r="L21" s="100">
        <v>17</v>
      </c>
      <c r="M21" s="100">
        <v>10</v>
      </c>
      <c r="N21" s="21">
        <f t="shared" si="0"/>
        <v>271</v>
      </c>
      <c r="O21" s="101">
        <f t="shared" si="1"/>
        <v>0.0479561139621306</v>
      </c>
    </row>
    <row r="22" spans="1:15" ht="30" customHeight="1">
      <c r="A22" s="110" t="s">
        <v>62</v>
      </c>
      <c r="B22" s="104">
        <f>SUM(B9:B21)</f>
        <v>0</v>
      </c>
      <c r="C22" s="104">
        <f aca="true" t="shared" si="2" ref="C22:N22">SUM(C9:C21)</f>
        <v>71</v>
      </c>
      <c r="D22" s="104">
        <f t="shared" si="2"/>
        <v>952</v>
      </c>
      <c r="E22" s="104">
        <f t="shared" si="2"/>
        <v>305</v>
      </c>
      <c r="F22" s="104">
        <f t="shared" si="2"/>
        <v>203</v>
      </c>
      <c r="G22" s="104">
        <f t="shared" si="2"/>
        <v>585</v>
      </c>
      <c r="H22" s="104">
        <f t="shared" si="2"/>
        <v>2409</v>
      </c>
      <c r="I22" s="104">
        <f t="shared" si="2"/>
        <v>851</v>
      </c>
      <c r="J22" s="104">
        <f t="shared" si="2"/>
        <v>77</v>
      </c>
      <c r="K22" s="104">
        <f t="shared" si="2"/>
        <v>169</v>
      </c>
      <c r="L22" s="104">
        <f t="shared" si="2"/>
        <v>18</v>
      </c>
      <c r="M22" s="104">
        <f t="shared" si="2"/>
        <v>11</v>
      </c>
      <c r="N22" s="104">
        <f t="shared" si="2"/>
        <v>5651</v>
      </c>
      <c r="O22" s="105">
        <f>SUM(O9:O21)</f>
        <v>1</v>
      </c>
    </row>
  </sheetData>
  <sheetProtection/>
  <mergeCells count="4">
    <mergeCell ref="A4:N4"/>
    <mergeCell ref="A5:N5"/>
    <mergeCell ref="B7:O7"/>
    <mergeCell ref="A7:A8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7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7.7109375" style="0" bestFit="1" customWidth="1"/>
    <col min="15" max="15" width="9.28125" style="0" bestFit="1" customWidth="1"/>
  </cols>
  <sheetData>
    <row r="1" ht="12.75">
      <c r="A1" s="15" t="s">
        <v>52</v>
      </c>
    </row>
    <row r="2" ht="12.75">
      <c r="A2" s="15" t="s">
        <v>53</v>
      </c>
    </row>
    <row r="3" ht="12.75">
      <c r="A3" s="40" t="s">
        <v>239</v>
      </c>
    </row>
    <row r="4" spans="1:15" ht="18">
      <c r="A4" s="213" t="s">
        <v>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16"/>
    </row>
    <row r="5" spans="1:15" ht="18">
      <c r="A5" s="213" t="s">
        <v>240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6"/>
    </row>
    <row r="6" ht="12.75">
      <c r="E6" s="11"/>
    </row>
    <row r="7" spans="1:15" ht="30" customHeight="1">
      <c r="A7" s="239" t="s">
        <v>1</v>
      </c>
      <c r="B7" s="237" t="s">
        <v>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15" ht="30" customHeight="1">
      <c r="A8" s="240"/>
      <c r="B8" s="106" t="s">
        <v>22</v>
      </c>
      <c r="C8" s="106" t="s">
        <v>23</v>
      </c>
      <c r="D8" s="106" t="s">
        <v>24</v>
      </c>
      <c r="E8" s="106" t="s">
        <v>25</v>
      </c>
      <c r="F8" s="106" t="s">
        <v>26</v>
      </c>
      <c r="G8" s="106" t="s">
        <v>27</v>
      </c>
      <c r="H8" s="106" t="s">
        <v>28</v>
      </c>
      <c r="I8" s="106" t="s">
        <v>29</v>
      </c>
      <c r="J8" s="106" t="s">
        <v>63</v>
      </c>
      <c r="K8" s="106" t="s">
        <v>30</v>
      </c>
      <c r="L8" s="106" t="s">
        <v>31</v>
      </c>
      <c r="M8" s="106" t="s">
        <v>32</v>
      </c>
      <c r="N8" s="106" t="s">
        <v>2</v>
      </c>
      <c r="O8" s="107" t="s">
        <v>3</v>
      </c>
    </row>
    <row r="9" spans="1:15" ht="30" customHeight="1">
      <c r="A9" s="92" t="s">
        <v>4</v>
      </c>
      <c r="B9" s="93">
        <v>0</v>
      </c>
      <c r="C9" s="93">
        <v>0</v>
      </c>
      <c r="D9" s="93">
        <v>2</v>
      </c>
      <c r="E9" s="93">
        <v>1</v>
      </c>
      <c r="F9" s="93">
        <v>2</v>
      </c>
      <c r="G9" s="93">
        <v>43</v>
      </c>
      <c r="H9" s="93">
        <v>106</v>
      </c>
      <c r="I9" s="93">
        <v>45</v>
      </c>
      <c r="J9" s="93">
        <v>6</v>
      </c>
      <c r="K9" s="93">
        <v>8</v>
      </c>
      <c r="L9" s="93">
        <v>1</v>
      </c>
      <c r="M9" s="93">
        <v>0</v>
      </c>
      <c r="N9" s="19">
        <f aca="true" t="shared" si="0" ref="N9:N21">SUM(B9:M9)</f>
        <v>214</v>
      </c>
      <c r="O9" s="94">
        <f>+N9/$N$22</f>
        <v>0.03884552550372118</v>
      </c>
    </row>
    <row r="10" spans="1:15" ht="30" customHeight="1">
      <c r="A10" s="95" t="s">
        <v>5</v>
      </c>
      <c r="B10" s="96">
        <v>0</v>
      </c>
      <c r="C10" s="96">
        <v>4</v>
      </c>
      <c r="D10" s="96">
        <v>5</v>
      </c>
      <c r="E10" s="96">
        <v>9</v>
      </c>
      <c r="F10" s="96">
        <v>17</v>
      </c>
      <c r="G10" s="96">
        <v>33</v>
      </c>
      <c r="H10" s="96">
        <v>71</v>
      </c>
      <c r="I10" s="96">
        <v>26</v>
      </c>
      <c r="J10" s="96">
        <v>2</v>
      </c>
      <c r="K10" s="96">
        <v>20</v>
      </c>
      <c r="L10" s="96">
        <v>12</v>
      </c>
      <c r="M10" s="96">
        <v>1</v>
      </c>
      <c r="N10" s="20">
        <f t="shared" si="0"/>
        <v>200</v>
      </c>
      <c r="O10" s="97">
        <f aca="true" t="shared" si="1" ref="O10:O21">+N10/$N$22</f>
        <v>0.036304229442730075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0</v>
      </c>
      <c r="F11" s="96">
        <v>1</v>
      </c>
      <c r="G11" s="96">
        <v>9</v>
      </c>
      <c r="H11" s="96">
        <v>31</v>
      </c>
      <c r="I11" s="96">
        <v>13</v>
      </c>
      <c r="J11" s="96">
        <v>0</v>
      </c>
      <c r="K11" s="96">
        <v>7</v>
      </c>
      <c r="L11" s="96">
        <v>0</v>
      </c>
      <c r="M11" s="96">
        <v>0</v>
      </c>
      <c r="N11" s="20">
        <f t="shared" si="0"/>
        <v>61</v>
      </c>
      <c r="O11" s="97">
        <f t="shared" si="1"/>
        <v>0.011072789980032674</v>
      </c>
    </row>
    <row r="12" spans="1:15" ht="30" customHeight="1">
      <c r="A12" s="95" t="s">
        <v>7</v>
      </c>
      <c r="B12" s="96">
        <v>0</v>
      </c>
      <c r="C12" s="96">
        <v>5</v>
      </c>
      <c r="D12" s="96">
        <v>90</v>
      </c>
      <c r="E12" s="96">
        <v>16</v>
      </c>
      <c r="F12" s="96">
        <v>5</v>
      </c>
      <c r="G12" s="96">
        <v>31</v>
      </c>
      <c r="H12" s="96">
        <v>124</v>
      </c>
      <c r="I12" s="96">
        <v>66</v>
      </c>
      <c r="J12" s="96">
        <v>1</v>
      </c>
      <c r="K12" s="96">
        <v>47</v>
      </c>
      <c r="L12" s="96">
        <v>1</v>
      </c>
      <c r="M12" s="96">
        <v>0</v>
      </c>
      <c r="N12" s="20">
        <f t="shared" si="0"/>
        <v>386</v>
      </c>
      <c r="O12" s="97">
        <f t="shared" si="1"/>
        <v>0.07006716282446905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2</v>
      </c>
      <c r="H13" s="96">
        <v>10</v>
      </c>
      <c r="I13" s="96">
        <v>4</v>
      </c>
      <c r="J13" s="96">
        <v>0</v>
      </c>
      <c r="K13" s="96">
        <v>1</v>
      </c>
      <c r="L13" s="96">
        <v>0</v>
      </c>
      <c r="M13" s="96">
        <v>0</v>
      </c>
      <c r="N13" s="20">
        <f t="shared" si="0"/>
        <v>17</v>
      </c>
      <c r="O13" s="97">
        <f t="shared" si="1"/>
        <v>0.0030858595026320565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2</v>
      </c>
      <c r="E14" s="96">
        <v>3</v>
      </c>
      <c r="F14" s="96">
        <v>1</v>
      </c>
      <c r="G14" s="96">
        <v>2</v>
      </c>
      <c r="H14" s="96">
        <v>43</v>
      </c>
      <c r="I14" s="96">
        <v>15</v>
      </c>
      <c r="J14" s="96">
        <v>0</v>
      </c>
      <c r="K14" s="96">
        <v>1</v>
      </c>
      <c r="L14" s="96">
        <v>0</v>
      </c>
      <c r="M14" s="96">
        <v>1</v>
      </c>
      <c r="N14" s="20">
        <f t="shared" si="0"/>
        <v>68</v>
      </c>
      <c r="O14" s="97">
        <f t="shared" si="1"/>
        <v>0.012343438010528226</v>
      </c>
    </row>
    <row r="15" spans="1:15" ht="30" customHeight="1">
      <c r="A15" s="95" t="s">
        <v>10</v>
      </c>
      <c r="B15" s="96">
        <v>1</v>
      </c>
      <c r="C15" s="96">
        <v>4</v>
      </c>
      <c r="D15" s="96">
        <v>388</v>
      </c>
      <c r="E15" s="96">
        <v>230</v>
      </c>
      <c r="F15" s="96">
        <v>124</v>
      </c>
      <c r="G15" s="96">
        <v>213</v>
      </c>
      <c r="H15" s="96">
        <v>317</v>
      </c>
      <c r="I15" s="96">
        <v>134</v>
      </c>
      <c r="J15" s="96">
        <v>6</v>
      </c>
      <c r="K15" s="96">
        <v>39</v>
      </c>
      <c r="L15" s="96">
        <v>4</v>
      </c>
      <c r="M15" s="96">
        <v>8</v>
      </c>
      <c r="N15" s="20">
        <f t="shared" si="0"/>
        <v>1468</v>
      </c>
      <c r="O15" s="97">
        <f t="shared" si="1"/>
        <v>0.2664730441096388</v>
      </c>
    </row>
    <row r="16" spans="1:15" ht="30" customHeight="1">
      <c r="A16" s="95" t="s">
        <v>11</v>
      </c>
      <c r="B16" s="96">
        <v>0</v>
      </c>
      <c r="C16" s="96">
        <v>16</v>
      </c>
      <c r="D16" s="96">
        <v>14</v>
      </c>
      <c r="E16" s="96">
        <v>3</v>
      </c>
      <c r="F16" s="96">
        <v>2</v>
      </c>
      <c r="G16" s="96">
        <v>37</v>
      </c>
      <c r="H16" s="96">
        <v>121</v>
      </c>
      <c r="I16" s="96">
        <v>24</v>
      </c>
      <c r="J16" s="96">
        <v>0</v>
      </c>
      <c r="K16" s="96">
        <v>5</v>
      </c>
      <c r="L16" s="96">
        <v>3</v>
      </c>
      <c r="M16" s="96">
        <v>1</v>
      </c>
      <c r="N16" s="20">
        <f t="shared" si="0"/>
        <v>226</v>
      </c>
      <c r="O16" s="97">
        <f t="shared" si="1"/>
        <v>0.041023779270284985</v>
      </c>
    </row>
    <row r="17" spans="1:15" ht="30" customHeight="1">
      <c r="A17" s="95" t="s">
        <v>12</v>
      </c>
      <c r="B17" s="96">
        <v>0</v>
      </c>
      <c r="C17" s="96">
        <v>2</v>
      </c>
      <c r="D17" s="96">
        <v>14</v>
      </c>
      <c r="E17" s="96">
        <v>4</v>
      </c>
      <c r="F17" s="96">
        <v>5</v>
      </c>
      <c r="G17" s="96">
        <v>32</v>
      </c>
      <c r="H17" s="96">
        <v>58</v>
      </c>
      <c r="I17" s="96">
        <v>12</v>
      </c>
      <c r="J17" s="96">
        <v>0</v>
      </c>
      <c r="K17" s="96">
        <v>1</v>
      </c>
      <c r="L17" s="96">
        <v>0</v>
      </c>
      <c r="M17" s="96">
        <v>0</v>
      </c>
      <c r="N17" s="20">
        <f t="shared" si="0"/>
        <v>128</v>
      </c>
      <c r="O17" s="97">
        <f t="shared" si="1"/>
        <v>0.02323470684334725</v>
      </c>
    </row>
    <row r="18" spans="1:15" ht="30" customHeight="1">
      <c r="A18" s="95" t="s">
        <v>13</v>
      </c>
      <c r="B18" s="98">
        <v>0</v>
      </c>
      <c r="C18" s="98">
        <v>1</v>
      </c>
      <c r="D18" s="98">
        <v>0</v>
      </c>
      <c r="E18" s="98">
        <v>11</v>
      </c>
      <c r="F18" s="98">
        <v>1</v>
      </c>
      <c r="G18" s="98">
        <v>10</v>
      </c>
      <c r="H18" s="98">
        <v>28</v>
      </c>
      <c r="I18" s="98">
        <v>5</v>
      </c>
      <c r="J18" s="98">
        <v>0</v>
      </c>
      <c r="K18" s="98">
        <v>0</v>
      </c>
      <c r="L18" s="98">
        <v>7</v>
      </c>
      <c r="M18" s="98">
        <v>2</v>
      </c>
      <c r="N18" s="20">
        <f t="shared" si="0"/>
        <v>65</v>
      </c>
      <c r="O18" s="97">
        <f t="shared" si="1"/>
        <v>0.011798874568887275</v>
      </c>
    </row>
    <row r="19" spans="1:15" ht="30" customHeight="1">
      <c r="A19" s="95" t="s">
        <v>14</v>
      </c>
      <c r="B19" s="96">
        <v>0</v>
      </c>
      <c r="C19" s="96">
        <v>23</v>
      </c>
      <c r="D19" s="96">
        <v>378</v>
      </c>
      <c r="E19" s="96">
        <v>21</v>
      </c>
      <c r="F19" s="96">
        <v>11</v>
      </c>
      <c r="G19" s="96">
        <v>71</v>
      </c>
      <c r="H19" s="96">
        <v>1515</v>
      </c>
      <c r="I19" s="96">
        <v>369</v>
      </c>
      <c r="J19" s="96">
        <v>0</v>
      </c>
      <c r="K19" s="96">
        <v>22</v>
      </c>
      <c r="L19" s="96">
        <v>3</v>
      </c>
      <c r="M19" s="96">
        <v>0</v>
      </c>
      <c r="N19" s="20">
        <f t="shared" si="0"/>
        <v>2413</v>
      </c>
      <c r="O19" s="97">
        <f t="shared" si="1"/>
        <v>0.4380105282265384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3</v>
      </c>
      <c r="H20" s="96">
        <v>7</v>
      </c>
      <c r="I20" s="96">
        <v>4</v>
      </c>
      <c r="J20" s="96">
        <v>0</v>
      </c>
      <c r="K20" s="96">
        <v>2</v>
      </c>
      <c r="L20" s="96">
        <v>1</v>
      </c>
      <c r="M20" s="96">
        <v>0</v>
      </c>
      <c r="N20" s="20">
        <f t="shared" si="0"/>
        <v>17</v>
      </c>
      <c r="O20" s="97">
        <f t="shared" si="1"/>
        <v>0.0030858595026320565</v>
      </c>
    </row>
    <row r="21" spans="1:15" ht="30" customHeight="1">
      <c r="A21" s="99" t="s">
        <v>16</v>
      </c>
      <c r="B21" s="100">
        <v>0</v>
      </c>
      <c r="C21" s="100">
        <v>20</v>
      </c>
      <c r="D21" s="100">
        <v>8</v>
      </c>
      <c r="E21" s="100">
        <v>1</v>
      </c>
      <c r="F21" s="100">
        <v>0</v>
      </c>
      <c r="G21" s="100">
        <v>18</v>
      </c>
      <c r="H21" s="100">
        <v>86</v>
      </c>
      <c r="I21" s="100">
        <v>23</v>
      </c>
      <c r="J21" s="100">
        <v>74</v>
      </c>
      <c r="K21" s="100">
        <v>10</v>
      </c>
      <c r="L21" s="100">
        <v>6</v>
      </c>
      <c r="M21" s="100">
        <v>0</v>
      </c>
      <c r="N21" s="21">
        <f t="shared" si="0"/>
        <v>246</v>
      </c>
      <c r="O21" s="101">
        <f t="shared" si="1"/>
        <v>0.04465420221455799</v>
      </c>
    </row>
    <row r="22" spans="1:15" ht="30" customHeight="1">
      <c r="A22" s="173" t="s">
        <v>62</v>
      </c>
      <c r="B22" s="108">
        <f>SUM(B9:B21)</f>
        <v>1</v>
      </c>
      <c r="C22" s="108">
        <f aca="true" t="shared" si="2" ref="C22:N22">SUM(C9:C21)</f>
        <v>75</v>
      </c>
      <c r="D22" s="108">
        <f t="shared" si="2"/>
        <v>901</v>
      </c>
      <c r="E22" s="108">
        <f t="shared" si="2"/>
        <v>299</v>
      </c>
      <c r="F22" s="108">
        <f t="shared" si="2"/>
        <v>169</v>
      </c>
      <c r="G22" s="108">
        <f t="shared" si="2"/>
        <v>504</v>
      </c>
      <c r="H22" s="108">
        <f t="shared" si="2"/>
        <v>2517</v>
      </c>
      <c r="I22" s="108">
        <f t="shared" si="2"/>
        <v>740</v>
      </c>
      <c r="J22" s="108">
        <f t="shared" si="2"/>
        <v>89</v>
      </c>
      <c r="K22" s="108">
        <f t="shared" si="2"/>
        <v>163</v>
      </c>
      <c r="L22" s="108">
        <f t="shared" si="2"/>
        <v>38</v>
      </c>
      <c r="M22" s="108">
        <f t="shared" si="2"/>
        <v>13</v>
      </c>
      <c r="N22" s="108">
        <f t="shared" si="2"/>
        <v>5509</v>
      </c>
      <c r="O22" s="109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2014-12-26T12:42:39Z</cp:lastPrinted>
  <dcterms:created xsi:type="dcterms:W3CDTF">2008-01-23T18:57:54Z</dcterms:created>
  <dcterms:modified xsi:type="dcterms:W3CDTF">2018-09-12T17:14:19Z</dcterms:modified>
  <cp:category/>
  <cp:version/>
  <cp:contentType/>
  <cp:contentStatus/>
</cp:coreProperties>
</file>