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622" activeTab="0"/>
  </bookViews>
  <sheets>
    <sheet name="Histórico" sheetId="1" r:id="rId1"/>
    <sheet name="Histórico por Región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  <sheet name="1988" sheetId="33" r:id="rId33"/>
    <sheet name="1987" sheetId="34" r:id="rId34"/>
    <sheet name="1986" sheetId="35" r:id="rId35"/>
    <sheet name="1985" sheetId="36" r:id="rId36"/>
  </sheets>
  <definedNames/>
  <calcPr fullCalcOnLoad="1"/>
</workbook>
</file>

<file path=xl/sharedStrings.xml><?xml version="1.0" encoding="utf-8"?>
<sst xmlns="http://schemas.openxmlformats.org/spreadsheetml/2006/main" count="1336" uniqueCount="139">
  <si>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</si>
  <si>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</si>
  <si>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</si>
  <si>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</si>
  <si>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</si>
  <si>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</si>
  <si>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</si>
  <si>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</si>
  <si>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</si>
  <si>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</si>
  <si>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</si>
  <si>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</si>
  <si>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</si>
  <si>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</si>
  <si>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</si>
  <si>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</si>
  <si>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</si>
  <si>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</si>
  <si>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</si>
  <si>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</si>
  <si>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</si>
  <si>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</si>
  <si>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</si>
  <si>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</si>
  <si>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</si>
  <si>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</si>
  <si>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</si>
  <si>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</si>
  <si>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</si>
  <si>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</si>
  <si>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</si>
  <si>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</si>
  <si>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</si>
  <si>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</si>
  <si>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</si>
  <si>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</si>
  <si>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</si>
  <si>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</si>
  <si>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</si>
  <si>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</si>
  <si>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</si>
  <si>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</si>
  <si>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</si>
  <si>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</si>
  <si>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</si>
  <si>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</si>
  <si>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</si>
  <si>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</si>
  <si>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</si>
  <si>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</si>
  <si>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</si>
  <si>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</si>
  <si>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</si>
  <si>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</si>
  <si>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</si>
  <si>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</si>
  <si>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</si>
  <si>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</si>
  <si>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</si>
  <si>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</si>
  <si>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</si>
  <si>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</si>
  <si>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</si>
  <si>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</si>
  <si>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</si>
  <si>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</si>
  <si>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</si>
  <si>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</si>
  <si>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</si>
  <si>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</si>
  <si>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</si>
  <si>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</si>
  <si>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</si>
  <si>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</si>
  <si>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</si>
  <si>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</si>
  <si>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</si>
  <si>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</si>
  <si>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</si>
  <si>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</si>
  <si>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</si>
  <si>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</si>
  <si>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</si>
  <si>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</si>
  <si>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</si>
  <si>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</si>
  <si>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</si>
  <si>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</si>
  <si>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</si>
  <si>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</si>
  <si>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</si>
  <si>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</si>
  <si>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</si>
  <si>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</si>
  <si>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</si>
  <si>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</si>
  <si>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</si>
  <si>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</si>
  <si>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</si>
  <si>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</si>
  <si>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</si>
  <si>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</si>
  <si>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</si>
  <si>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</si>
  <si>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</si>
  <si>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</si>
  <si>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</si>
  <si>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</si>
  <si>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</si>
  <si>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</si>
  <si>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</si>
  <si>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</si>
  <si>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</si>
  <si>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</si>
  <si>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</si>
  <si>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</si>
  <si>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</si>
  <si>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</si>
  <si>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14-15</t>
  </si>
  <si>
    <t>GERENCIA PROTECCION CONTRA INCENDIOS FORESTALES</t>
  </si>
  <si>
    <t>Estadísticas-Agosto 2016</t>
  </si>
  <si>
    <t>TEMPORADA 2015- 2016</t>
  </si>
  <si>
    <t>15-16</t>
  </si>
  <si>
    <t>Estadísticas-Septiembre 2017</t>
  </si>
  <si>
    <t>16-17</t>
  </si>
  <si>
    <t>XV</t>
  </si>
  <si>
    <t>I</t>
  </si>
  <si>
    <t>II</t>
  </si>
  <si>
    <t>TEMPORADA 2016- 2017</t>
  </si>
  <si>
    <t>Estadísticas-Septiembre 2018</t>
  </si>
  <si>
    <t>TEMPORADAS 1985 A 2018</t>
  </si>
  <si>
    <t>17-18</t>
  </si>
  <si>
    <t>TOTAL 1985/2018</t>
  </si>
  <si>
    <t>PROMEDIO 1985/2018</t>
  </si>
  <si>
    <t>PROMEDIO QUINQUENIO 2013/2017</t>
  </si>
  <si>
    <t>Quinquenio 2013-2017</t>
  </si>
  <si>
    <t>2017-2018</t>
  </si>
  <si>
    <t>TEMPORADAS 1985 - 2018</t>
  </si>
  <si>
    <t>TEMPORADA 2017- 2018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</si>
</sst>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  <numFmt numFmtId="184" formatCode="#.##0.00"/>
    <numFmt numFmtId="185" formatCode="[$-340A]dddd\,\ dd&quot; de &quot;mmmm&quot; de &quot;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21" borderId="1" xfId="34" applyBorder="1" applyAlignment="1">
      <alignment horizontal="center" vertical="center" wrapText="1"/>
    </xf>
    <xf numFmtId="0" fontId="36" fillId="21" borderId="19" xfId="34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36" fillId="21" borderId="19" xfId="34" applyBorder="1" applyAlignment="1">
      <alignment horizontal="center" vertical="center"/>
    </xf>
    <xf numFmtId="16" fontId="36" fillId="21" borderId="19" xfId="34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6" fillId="21" borderId="26" xfId="34" applyBorder="1" applyAlignment="1">
      <alignment horizontal="center" vertical="center" wrapText="1"/>
    </xf>
    <xf numFmtId="0" fontId="36" fillId="21" borderId="27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36" fillId="21" borderId="28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36" fillId="21" borderId="31" xfId="34" applyBorder="1" applyAlignment="1">
      <alignment horizontal="center"/>
    </xf>
    <xf numFmtId="4" fontId="36" fillId="21" borderId="32" xfId="34" applyNumberFormat="1" applyBorder="1" applyAlignment="1">
      <alignment/>
    </xf>
    <xf numFmtId="10" fontId="36" fillId="21" borderId="33" xfId="34" applyNumberFormat="1" applyBorder="1" applyAlignment="1">
      <alignment/>
    </xf>
    <xf numFmtId="0" fontId="36" fillId="21" borderId="34" xfId="34" applyBorder="1" applyAlignment="1">
      <alignment horizontal="center"/>
    </xf>
    <xf numFmtId="4" fontId="36" fillId="21" borderId="35" xfId="34" applyNumberFormat="1" applyBorder="1" applyAlignment="1">
      <alignment/>
    </xf>
    <xf numFmtId="10" fontId="36" fillId="21" borderId="36" xfId="34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36" fillId="21" borderId="34" xfId="34" applyBorder="1" applyAlignment="1">
      <alignment/>
    </xf>
    <xf numFmtId="3" fontId="36" fillId="21" borderId="35" xfId="34" applyNumberFormat="1" applyBorder="1" applyAlignment="1">
      <alignment/>
    </xf>
    <xf numFmtId="3" fontId="36" fillId="21" borderId="36" xfId="34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5" xfId="0" applyNumberForma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36" fillId="21" borderId="35" xfId="34" applyNumberFormat="1" applyBorder="1" applyAlignment="1">
      <alignment/>
    </xf>
    <xf numFmtId="179" fontId="0" fillId="0" borderId="17" xfId="0" applyNumberFormat="1" applyBorder="1" applyAlignment="1" applyProtection="1">
      <alignment/>
      <protection locked="0"/>
    </xf>
    <xf numFmtId="2" fontId="50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39" xfId="0" applyNumberFormat="1" applyFont="1" applyFill="1" applyBorder="1" applyAlignment="1">
      <alignment horizontal="center"/>
    </xf>
    <xf numFmtId="2" fontId="50" fillId="0" borderId="40" xfId="0" applyNumberFormat="1" applyFont="1" applyFill="1" applyBorder="1" applyAlignment="1">
      <alignment horizontal="center"/>
    </xf>
    <xf numFmtId="2" fontId="50" fillId="0" borderId="39" xfId="0" applyNumberFormat="1" applyFont="1" applyFill="1" applyBorder="1" applyAlignment="1">
      <alignment horizontal="center"/>
    </xf>
    <xf numFmtId="0" fontId="36" fillId="21" borderId="1" xfId="34" applyAlignment="1">
      <alignment horizontal="center" vertical="center"/>
    </xf>
    <xf numFmtId="0" fontId="36" fillId="21" borderId="1" xfId="34" applyAlignment="1">
      <alignment horizontal="center"/>
    </xf>
    <xf numFmtId="2" fontId="51" fillId="0" borderId="17" xfId="0" applyNumberFormat="1" applyFont="1" applyFill="1" applyBorder="1" applyAlignment="1">
      <alignment horizontal="center"/>
    </xf>
    <xf numFmtId="2" fontId="50" fillId="0" borderId="41" xfId="0" applyNumberFormat="1" applyFont="1" applyFill="1" applyBorder="1" applyAlignment="1">
      <alignment horizontal="center"/>
    </xf>
    <xf numFmtId="0" fontId="36" fillId="21" borderId="42" xfId="34" applyBorder="1" applyAlignment="1">
      <alignment horizontal="center" vertical="center"/>
    </xf>
    <xf numFmtId="0" fontId="36" fillId="21" borderId="43" xfId="34" applyBorder="1" applyAlignment="1">
      <alignment horizontal="center" vertical="center"/>
    </xf>
    <xf numFmtId="0" fontId="36" fillId="21" borderId="44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6" fillId="21" borderId="42" xfId="34" applyBorder="1" applyAlignment="1">
      <alignment horizontal="center" vertical="center" wrapText="1"/>
    </xf>
    <xf numFmtId="0" fontId="36" fillId="21" borderId="43" xfId="34" applyBorder="1" applyAlignment="1">
      <alignment horizontal="center" vertical="center" wrapText="1"/>
    </xf>
    <xf numFmtId="0" fontId="36" fillId="21" borderId="44" xfId="34" applyBorder="1" applyAlignment="1">
      <alignment horizontal="center" vertical="center" wrapText="1"/>
    </xf>
    <xf numFmtId="0" fontId="36" fillId="21" borderId="45" xfId="34" applyBorder="1" applyAlignment="1">
      <alignment horizontal="center" vertical="center"/>
    </xf>
    <xf numFmtId="0" fontId="36" fillId="21" borderId="19" xfId="34" applyBorder="1" applyAlignment="1">
      <alignment horizontal="center" vertical="center" wrapText="1"/>
    </xf>
    <xf numFmtId="0" fontId="36" fillId="21" borderId="28" xfId="34" applyBorder="1" applyAlignment="1">
      <alignment horizontal="center" vertical="center" wrapText="1"/>
    </xf>
    <xf numFmtId="0" fontId="36" fillId="21" borderId="35" xfId="34" applyBorder="1" applyAlignment="1">
      <alignment horizontal="center" vertical="center" wrapText="1"/>
    </xf>
    <xf numFmtId="0" fontId="36" fillId="21" borderId="46" xfId="34" applyBorder="1" applyAlignment="1">
      <alignment horizontal="center" vertical="center"/>
    </xf>
    <xf numFmtId="0" fontId="36" fillId="21" borderId="47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36" fillId="21" borderId="34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6" fillId="21" borderId="50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  <xf numFmtId="0" fontId="36" fillId="21" borderId="51" xfId="34" applyBorder="1" applyAlignment="1">
      <alignment horizontal="center" vertical="center"/>
    </xf>
    <xf numFmtId="0" fontId="36" fillId="21" borderId="36" xfId="34" applyBorder="1" applyAlignment="1">
      <alignment horizontal="center" vertical="center"/>
    </xf>
    <xf numFmtId="0" fontId="36" fillId="21" borderId="52" xfId="34" applyBorder="1" applyAlignment="1">
      <alignment horizontal="center"/>
    </xf>
    <xf numFmtId="0" fontId="36" fillId="21" borderId="53" xfId="34" applyBorder="1" applyAlignment="1">
      <alignment horizontal="center"/>
    </xf>
    <xf numFmtId="0" fontId="36" fillId="21" borderId="54" xfId="34" applyBorder="1" applyAlignment="1">
      <alignment horizontal="center"/>
    </xf>
    <xf numFmtId="0" fontId="36" fillId="21" borderId="55" xfId="34" applyBorder="1" applyAlignment="1">
      <alignment horizontal="center" vertical="center"/>
    </xf>
    <xf numFmtId="0" fontId="36" fillId="21" borderId="43" xfId="34" applyBorder="1" applyAlignment="1">
      <alignment horizontal="center"/>
    </xf>
    <xf numFmtId="0" fontId="36" fillId="21" borderId="56" xfId="34" applyBorder="1" applyAlignment="1">
      <alignment horizontal="center" vertical="center"/>
    </xf>
    <xf numFmtId="0" fontId="36" fillId="21" borderId="57" xfId="34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DAÑO HISTORICO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075"/>
          <c:w val="0.941"/>
          <c:h val="0.79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Histórico!$A$10:$A$21</c:f>
              <c:strCache/>
            </c:strRef>
          </c:cat>
          <c:val>
            <c:numRef>
              <c:f>Histórico!$AK$10:$AK$21</c:f>
              <c:numCache/>
            </c:numRef>
          </c:val>
        </c:ser>
        <c:axId val="65167041"/>
        <c:axId val="49632458"/>
      </c:area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Promedio Hectáreas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Quinquenio - 2018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5825"/>
          <c:w val="0.885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Histórico!$AP$10:$AP$21</c:f>
              <c:strCache/>
            </c:strRef>
          </c:cat>
          <c:val>
            <c:numRef>
              <c:f>Histórico!$AQ$10:$AQ$21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Histórico!$AR$10:$AR$21</c:f>
              <c:numCache/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220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Promedio Quinquenio - 2018 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57"/>
          <c:w val="0.887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Histórico!$AV$10:$AV$21</c:f>
              <c:strCache/>
            </c:strRef>
          </c:cat>
          <c:val>
            <c:numRef>
              <c:f>Histórico!$AW$10:$AW$21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Histórico!$AX$10:$AX$21</c:f>
              <c:numCache/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8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479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27</xdr:row>
      <xdr:rowOff>104775</xdr:rowOff>
    </xdr:from>
    <xdr:to>
      <xdr:col>24</xdr:col>
      <xdr:colOff>28575</xdr:colOff>
      <xdr:row>49</xdr:row>
      <xdr:rowOff>66675</xdr:rowOff>
    </xdr:to>
    <xdr:graphicFrame>
      <xdr:nvGraphicFramePr>
        <xdr:cNvPr id="1" name="Gráfico 1"/>
        <xdr:cNvGraphicFramePr/>
      </xdr:nvGraphicFramePr>
      <xdr:xfrm>
        <a:off x="3838575" y="5876925"/>
        <a:ext cx="8877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762000</xdr:colOff>
      <xdr:row>23</xdr:row>
      <xdr:rowOff>104775</xdr:rowOff>
    </xdr:from>
    <xdr:to>
      <xdr:col>50</xdr:col>
      <xdr:colOff>38100</xdr:colOff>
      <xdr:row>45</xdr:row>
      <xdr:rowOff>85725</xdr:rowOff>
    </xdr:to>
    <xdr:graphicFrame>
      <xdr:nvGraphicFramePr>
        <xdr:cNvPr id="2" name="Gráfico 2"/>
        <xdr:cNvGraphicFramePr/>
      </xdr:nvGraphicFramePr>
      <xdr:xfrm>
        <a:off x="23479125" y="5229225"/>
        <a:ext cx="6953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60</xdr:col>
      <xdr:colOff>295275</xdr:colOff>
      <xdr:row>45</xdr:row>
      <xdr:rowOff>142875</xdr:rowOff>
    </xdr:to>
    <xdr:graphicFrame>
      <xdr:nvGraphicFramePr>
        <xdr:cNvPr id="3" name="Gráfico 2"/>
        <xdr:cNvGraphicFramePr/>
      </xdr:nvGraphicFramePr>
      <xdr:xfrm>
        <a:off x="31156275" y="5286375"/>
        <a:ext cx="715327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13.00390625" style="2" bestFit="1" customWidth="1"/>
    <col min="2" max="2" width="7.28125" style="2" customWidth="1"/>
    <col min="3" max="3" width="7.8515625" style="2" customWidth="1"/>
    <col min="4" max="4" width="8.28125" style="2" customWidth="1"/>
    <col min="5" max="5" width="7.7109375" style="2" customWidth="1"/>
    <col min="6" max="6" width="8.140625" style="2" customWidth="1"/>
    <col min="7" max="7" width="8.421875" style="2" customWidth="1"/>
    <col min="8" max="9" width="7.57421875" style="2" customWidth="1"/>
    <col min="10" max="10" width="7.140625" style="2" customWidth="1"/>
    <col min="11" max="11" width="7.57421875" style="2" customWidth="1"/>
    <col min="12" max="12" width="7.28125" style="2" customWidth="1"/>
    <col min="13" max="13" width="7.8515625" style="2" customWidth="1"/>
    <col min="14" max="15" width="7.57421875" style="2" customWidth="1"/>
    <col min="16" max="16" width="8.7109375" style="2" customWidth="1"/>
    <col min="17" max="17" width="8.421875" style="2" customWidth="1"/>
    <col min="18" max="18" width="7.7109375" style="2" customWidth="1"/>
    <col min="19" max="19" width="7.57421875" style="2" customWidth="1"/>
    <col min="20" max="20" width="7.140625" style="2" customWidth="1"/>
    <col min="21" max="22" width="7.57421875" style="2" customWidth="1"/>
    <col min="23" max="23" width="7.140625" style="2" customWidth="1"/>
    <col min="24" max="29" width="7.57421875" style="2" customWidth="1"/>
    <col min="30" max="30" width="8.00390625" style="2" customWidth="1"/>
    <col min="31" max="35" width="8.7109375" style="2" customWidth="1"/>
    <col min="36" max="36" width="12.421875" style="2" customWidth="1"/>
    <col min="37" max="37" width="11.140625" style="2" bestFit="1" customWidth="1"/>
    <col min="38" max="38" width="12.140625" style="2" customWidth="1"/>
    <col min="39" max="39" width="12.7109375" style="2" bestFit="1" customWidth="1"/>
    <col min="40" max="40" width="12.57421875" style="2" bestFit="1" customWidth="1"/>
    <col min="41" max="41" width="12.57421875" style="2" customWidth="1"/>
    <col min="42" max="42" width="9.7109375" style="2" customWidth="1"/>
    <col min="43" max="43" width="12.8515625" style="2" customWidth="1"/>
    <col min="44" max="44" width="11.421875" style="2" customWidth="1"/>
    <col min="45" max="45" width="12.57421875" style="2" customWidth="1"/>
    <col min="46" max="47" width="11.421875" style="2" customWidth="1"/>
    <col min="48" max="48" width="9.7109375" style="2" customWidth="1"/>
    <col min="49" max="49" width="12.00390625" style="2" customWidth="1"/>
    <col min="50" max="16384" width="11.421875" style="2" customWidth="1"/>
  </cols>
  <sheetData>
    <row r="1" spans="1:41" ht="12.75">
      <c r="A1" s="29" t="s">
        <v>25</v>
      </c>
      <c r="AO1" s="29" t="s">
        <v>25</v>
      </c>
    </row>
    <row r="2" spans="1:41" ht="12.75">
      <c r="A2" s="29" t="s">
        <v>119</v>
      </c>
      <c r="N2" s="22"/>
      <c r="AO2" s="29" t="s">
        <v>108</v>
      </c>
    </row>
    <row r="3" spans="1:41" ht="12.75">
      <c r="A3" s="29" t="s">
        <v>129</v>
      </c>
      <c r="AO3" s="29" t="s">
        <v>129</v>
      </c>
    </row>
    <row r="5" spans="1:37" ht="15.75">
      <c r="A5" s="119" t="s">
        <v>81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9" ht="15.75">
      <c r="A6" s="119" t="s">
        <v>130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M6" s="17"/>
    </row>
    <row r="8" spans="1:52" ht="20.25" customHeight="1">
      <c r="A8" s="116" t="s">
        <v>24</v>
      </c>
      <c r="B8" s="127" t="s">
        <v>86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21" t="s">
        <v>132</v>
      </c>
      <c r="AK8" s="122" t="s">
        <v>133</v>
      </c>
      <c r="AM8" s="124" t="s">
        <v>134</v>
      </c>
      <c r="AP8" s="120" t="s">
        <v>100</v>
      </c>
      <c r="AQ8" s="121"/>
      <c r="AR8" s="121"/>
      <c r="AS8" s="121"/>
      <c r="AT8" s="122"/>
      <c r="AV8" s="116" t="s">
        <v>112</v>
      </c>
      <c r="AW8" s="117"/>
      <c r="AX8" s="117"/>
      <c r="AY8" s="117"/>
      <c r="AZ8" s="118"/>
    </row>
    <row r="9" spans="1:52" ht="26.25" customHeight="1">
      <c r="A9" s="123"/>
      <c r="B9" s="53" t="s">
        <v>53</v>
      </c>
      <c r="C9" s="53" t="s">
        <v>54</v>
      </c>
      <c r="D9" s="53" t="s">
        <v>55</v>
      </c>
      <c r="E9" s="53" t="s">
        <v>56</v>
      </c>
      <c r="F9" s="53" t="s">
        <v>57</v>
      </c>
      <c r="G9" s="53" t="s">
        <v>58</v>
      </c>
      <c r="H9" s="53" t="s">
        <v>59</v>
      </c>
      <c r="I9" s="53" t="s">
        <v>60</v>
      </c>
      <c r="J9" s="53" t="s">
        <v>61</v>
      </c>
      <c r="K9" s="53" t="s">
        <v>62</v>
      </c>
      <c r="L9" s="53" t="s">
        <v>63</v>
      </c>
      <c r="M9" s="53" t="s">
        <v>64</v>
      </c>
      <c r="N9" s="53" t="s">
        <v>65</v>
      </c>
      <c r="O9" s="53" t="s">
        <v>66</v>
      </c>
      <c r="P9" s="53" t="s">
        <v>67</v>
      </c>
      <c r="Q9" s="53" t="s">
        <v>68</v>
      </c>
      <c r="R9" s="53" t="s">
        <v>69</v>
      </c>
      <c r="S9" s="54" t="s">
        <v>70</v>
      </c>
      <c r="T9" s="54" t="s">
        <v>71</v>
      </c>
      <c r="U9" s="54" t="s">
        <v>72</v>
      </c>
      <c r="V9" s="54" t="s">
        <v>73</v>
      </c>
      <c r="W9" s="54" t="s">
        <v>74</v>
      </c>
      <c r="X9" s="54" t="s">
        <v>75</v>
      </c>
      <c r="Y9" s="54" t="s">
        <v>76</v>
      </c>
      <c r="Z9" s="54" t="s">
        <v>77</v>
      </c>
      <c r="AA9" s="54" t="s">
        <v>85</v>
      </c>
      <c r="AB9" s="54" t="s">
        <v>104</v>
      </c>
      <c r="AC9" s="54" t="s">
        <v>105</v>
      </c>
      <c r="AD9" s="54" t="s">
        <v>107</v>
      </c>
      <c r="AE9" s="54" t="s">
        <v>114</v>
      </c>
      <c r="AF9" s="54" t="s">
        <v>118</v>
      </c>
      <c r="AG9" s="54" t="s">
        <v>122</v>
      </c>
      <c r="AH9" s="54" t="s">
        <v>124</v>
      </c>
      <c r="AI9" s="54" t="s">
        <v>131</v>
      </c>
      <c r="AJ9" s="124"/>
      <c r="AK9" s="125"/>
      <c r="AM9" s="126"/>
      <c r="AP9" s="64" t="s">
        <v>98</v>
      </c>
      <c r="AQ9" s="36" t="s">
        <v>135</v>
      </c>
      <c r="AR9" s="36" t="s">
        <v>136</v>
      </c>
      <c r="AS9" s="36" t="s">
        <v>99</v>
      </c>
      <c r="AT9" s="73" t="s">
        <v>102</v>
      </c>
      <c r="AV9" s="64" t="s">
        <v>98</v>
      </c>
      <c r="AW9" s="36" t="s">
        <v>135</v>
      </c>
      <c r="AX9" s="36" t="s">
        <v>136</v>
      </c>
      <c r="AY9" s="36" t="s">
        <v>99</v>
      </c>
      <c r="AZ9" s="65" t="s">
        <v>102</v>
      </c>
    </row>
    <row r="10" spans="1:52" ht="19.5" customHeight="1">
      <c r="A10" s="50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>
        <v>60.29</v>
      </c>
      <c r="U10" s="55">
        <v>0</v>
      </c>
      <c r="V10" s="55">
        <v>11.5</v>
      </c>
      <c r="W10" s="55">
        <v>0.27</v>
      </c>
      <c r="X10" s="55">
        <v>4</v>
      </c>
      <c r="Y10" s="55">
        <v>14</v>
      </c>
      <c r="Z10" s="56">
        <v>0</v>
      </c>
      <c r="AA10" s="56">
        <v>13.35</v>
      </c>
      <c r="AB10" s="55">
        <v>0</v>
      </c>
      <c r="AC10" s="57">
        <v>9.96</v>
      </c>
      <c r="AD10" s="58">
        <v>9.07</v>
      </c>
      <c r="AE10" s="58">
        <v>252.7</v>
      </c>
      <c r="AF10" s="58">
        <v>1.5</v>
      </c>
      <c r="AG10" s="58">
        <v>89.19</v>
      </c>
      <c r="AH10" s="58">
        <v>13.16</v>
      </c>
      <c r="AI10" s="58">
        <v>108.62000000000002</v>
      </c>
      <c r="AJ10" s="58">
        <f>SUM(B10:AI10)</f>
        <v>587.61</v>
      </c>
      <c r="AK10" s="58">
        <f>AVERAGE(B10:AI10)</f>
        <v>36.725625</v>
      </c>
      <c r="AL10" s="11">
        <f>AK10/AK$22</f>
        <v>0.0005154886188736553</v>
      </c>
      <c r="AM10" s="58">
        <f>AVERAGE(AD10:AH10)</f>
        <v>73.124</v>
      </c>
      <c r="AN10" s="11"/>
      <c r="AO10" s="11"/>
      <c r="AP10" s="66" t="s">
        <v>88</v>
      </c>
      <c r="AQ10" s="15">
        <f>AVERAGE(AD10:AH10)</f>
        <v>73.124</v>
      </c>
      <c r="AR10" s="15">
        <f>+AI10</f>
        <v>108.62000000000002</v>
      </c>
      <c r="AS10" s="70">
        <f>+AR10-AQ10</f>
        <v>35.49600000000002</v>
      </c>
      <c r="AT10" s="145">
        <f>IF(AR10&gt;0,(AR10-AQ10)*100/AQ10,0)</f>
        <v>48.54220228652703</v>
      </c>
      <c r="AU10" s="3"/>
      <c r="AV10" s="74" t="s">
        <v>94</v>
      </c>
      <c r="AW10" s="25">
        <f>+AQ16</f>
        <v>121742.40761999998</v>
      </c>
      <c r="AX10" s="25">
        <f>+AR16</f>
        <v>13814.934700000036</v>
      </c>
      <c r="AY10" s="77">
        <f aca="true" t="shared" si="0" ref="AY10:AY22">+AX10-AW10</f>
        <v>-107927.47291999994</v>
      </c>
      <c r="AZ10" s="110">
        <f aca="true" t="shared" si="1" ref="AZ10:AZ21">IF(AX10&gt;0,(AX10-AW10)*100/AW10,0)</f>
        <v>-88.65232340145496</v>
      </c>
    </row>
    <row r="11" spans="1:52" ht="19.5" customHeight="1">
      <c r="A11" s="51" t="s">
        <v>13</v>
      </c>
      <c r="B11" s="4">
        <v>0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21.5</v>
      </c>
      <c r="U11" s="4">
        <v>72.45</v>
      </c>
      <c r="V11" s="4">
        <v>3.2</v>
      </c>
      <c r="W11" s="4">
        <v>0.02</v>
      </c>
      <c r="X11" s="4">
        <v>1</v>
      </c>
      <c r="Y11" s="4">
        <v>41.59</v>
      </c>
      <c r="Z11" s="14">
        <v>0.1</v>
      </c>
      <c r="AA11" s="14">
        <v>0.9</v>
      </c>
      <c r="AB11" s="4">
        <v>8.26</v>
      </c>
      <c r="AC11" s="23">
        <v>0</v>
      </c>
      <c r="AD11" s="59">
        <v>7.3</v>
      </c>
      <c r="AE11" s="59">
        <v>66.01500000000001</v>
      </c>
      <c r="AF11" s="59">
        <v>178.74</v>
      </c>
      <c r="AG11" s="59">
        <v>98.13650000000001</v>
      </c>
      <c r="AH11" s="59">
        <v>60.2284</v>
      </c>
      <c r="AI11" s="59">
        <v>85.07300000000001</v>
      </c>
      <c r="AJ11" s="59">
        <f>SUM(B11:AI11)</f>
        <v>644.5129000000001</v>
      </c>
      <c r="AK11" s="59">
        <f aca="true" t="shared" si="2" ref="AK11:AK21">AVERAGE(B11:AI11)</f>
        <v>35.806272222222226</v>
      </c>
      <c r="AL11" s="11">
        <f aca="true" t="shared" si="3" ref="AL11:AL21">AK11/AK$22</f>
        <v>0.000502584389369751</v>
      </c>
      <c r="AM11" s="59">
        <f aca="true" t="shared" si="4" ref="AM11:AM22">AVERAGE(AD11:AH11)</f>
        <v>82.08398000000001</v>
      </c>
      <c r="AN11" s="11"/>
      <c r="AO11" s="11"/>
      <c r="AP11" s="67" t="s">
        <v>89</v>
      </c>
      <c r="AQ11" s="16">
        <f>AVERAGE(AD11:AH11)</f>
        <v>82.08398000000001</v>
      </c>
      <c r="AR11" s="16">
        <f aca="true" t="shared" si="5" ref="AR10:AR21">+AI11</f>
        <v>85.07300000000001</v>
      </c>
      <c r="AS11" s="71">
        <f aca="true" t="shared" si="6" ref="AS11:AS21">+AR11-AQ11</f>
        <v>2.9890199999999965</v>
      </c>
      <c r="AT11" s="107">
        <f aca="true" t="shared" si="7" ref="AT11:AT21">IF(AR11&gt;0,(AR11-AQ11)*100/AQ11,0)</f>
        <v>3.641416997567608</v>
      </c>
      <c r="AU11" s="3"/>
      <c r="AV11" s="75" t="s">
        <v>95</v>
      </c>
      <c r="AW11" s="26">
        <f aca="true" t="shared" si="8" ref="AW11:AX15">+AQ17</f>
        <v>17660.648500000018</v>
      </c>
      <c r="AX11" s="26">
        <f>+AR17</f>
        <v>10246.479900000031</v>
      </c>
      <c r="AY11" s="78">
        <f t="shared" si="0"/>
        <v>-7414.168599999986</v>
      </c>
      <c r="AZ11" s="111">
        <f t="shared" si="1"/>
        <v>-41.98129304255151</v>
      </c>
    </row>
    <row r="12" spans="1:52" ht="19.5" customHeight="1">
      <c r="A12" s="51" t="s">
        <v>14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2.07</v>
      </c>
      <c r="U12" s="4">
        <v>176.14</v>
      </c>
      <c r="V12" s="4">
        <v>43.81</v>
      </c>
      <c r="W12" s="4">
        <v>85.58</v>
      </c>
      <c r="X12" s="4">
        <v>47.32</v>
      </c>
      <c r="Y12" s="4">
        <v>337.43</v>
      </c>
      <c r="Z12" s="14">
        <v>109.84</v>
      </c>
      <c r="AA12" s="14">
        <v>267.16</v>
      </c>
      <c r="AB12" s="4">
        <v>135.35</v>
      </c>
      <c r="AC12" s="23">
        <v>52.38</v>
      </c>
      <c r="AD12" s="59">
        <v>506.5775</v>
      </c>
      <c r="AE12" s="59">
        <v>130.714</v>
      </c>
      <c r="AF12" s="59">
        <v>315.85999999999996</v>
      </c>
      <c r="AG12" s="59">
        <v>218.38999999999996</v>
      </c>
      <c r="AH12" s="59">
        <v>940.3542</v>
      </c>
      <c r="AI12" s="59">
        <v>861.921</v>
      </c>
      <c r="AJ12" s="59">
        <f aca="true" t="shared" si="9" ref="AJ11:AJ21">SUM(B12:AI12)</f>
        <v>4230.8967</v>
      </c>
      <c r="AK12" s="59">
        <f t="shared" si="2"/>
        <v>235.0498166666667</v>
      </c>
      <c r="AL12" s="11">
        <f t="shared" si="3"/>
        <v>0.0032992088047516105</v>
      </c>
      <c r="AM12" s="59">
        <f t="shared" si="4"/>
        <v>422.37914</v>
      </c>
      <c r="AN12" s="11"/>
      <c r="AO12" s="11"/>
      <c r="AP12" s="67" t="s">
        <v>90</v>
      </c>
      <c r="AQ12" s="16">
        <f aca="true" t="shared" si="10" ref="AQ10:AQ21">AVERAGE(AD12:AH12)</f>
        <v>422.37914</v>
      </c>
      <c r="AR12" s="16">
        <f t="shared" si="5"/>
        <v>861.921</v>
      </c>
      <c r="AS12" s="71">
        <f t="shared" si="6"/>
        <v>439.54186000000004</v>
      </c>
      <c r="AT12" s="107">
        <f t="shared" si="7"/>
        <v>104.06334460551248</v>
      </c>
      <c r="AU12" s="3"/>
      <c r="AV12" s="75" t="s">
        <v>96</v>
      </c>
      <c r="AW12" s="26">
        <f t="shared" si="8"/>
        <v>11435.913360000008</v>
      </c>
      <c r="AX12" s="26">
        <f t="shared" si="8"/>
        <v>5996.943200000016</v>
      </c>
      <c r="AY12" s="78">
        <f t="shared" si="0"/>
        <v>-5438.970159999992</v>
      </c>
      <c r="AZ12" s="111">
        <f t="shared" si="1"/>
        <v>-47.560435172796616</v>
      </c>
    </row>
    <row r="13" spans="1:52" ht="19.5" customHeight="1">
      <c r="A13" s="51" t="s">
        <v>15</v>
      </c>
      <c r="B13" s="4">
        <v>4.02</v>
      </c>
      <c r="C13" s="4">
        <v>189.92</v>
      </c>
      <c r="D13" s="4">
        <v>157.12</v>
      </c>
      <c r="E13" s="4">
        <v>10.1</v>
      </c>
      <c r="F13" s="4">
        <v>392.87</v>
      </c>
      <c r="G13" s="4">
        <v>913.67</v>
      </c>
      <c r="H13" s="4">
        <v>389.08</v>
      </c>
      <c r="I13" s="4">
        <v>297.43</v>
      </c>
      <c r="J13" s="4">
        <v>108.41</v>
      </c>
      <c r="K13" s="4">
        <v>1292.71</v>
      </c>
      <c r="L13" s="4">
        <v>48.52</v>
      </c>
      <c r="M13" s="4">
        <v>95.36</v>
      </c>
      <c r="N13" s="4">
        <v>293.61</v>
      </c>
      <c r="O13" s="4">
        <v>9.87</v>
      </c>
      <c r="P13" s="4">
        <v>1655.81</v>
      </c>
      <c r="Q13" s="4">
        <v>623.07</v>
      </c>
      <c r="R13" s="4">
        <v>54.89</v>
      </c>
      <c r="S13" s="4">
        <v>303.52</v>
      </c>
      <c r="T13" s="4">
        <v>155.81</v>
      </c>
      <c r="U13" s="4">
        <v>338.11</v>
      </c>
      <c r="V13" s="4">
        <v>14.6</v>
      </c>
      <c r="W13" s="4">
        <v>120.86</v>
      </c>
      <c r="X13" s="4">
        <v>71.76</v>
      </c>
      <c r="Y13" s="4">
        <v>586.49</v>
      </c>
      <c r="Z13" s="14">
        <v>298.04</v>
      </c>
      <c r="AA13" s="14">
        <v>219.16</v>
      </c>
      <c r="AB13" s="4">
        <v>169.32</v>
      </c>
      <c r="AC13" s="23">
        <v>381.9</v>
      </c>
      <c r="AD13" s="59">
        <v>142.35330000000005</v>
      </c>
      <c r="AE13" s="59">
        <v>818.7204</v>
      </c>
      <c r="AF13" s="59">
        <v>391.86109999999996</v>
      </c>
      <c r="AG13" s="59">
        <v>203.7818</v>
      </c>
      <c r="AH13" s="59">
        <v>1187.7181000000003</v>
      </c>
      <c r="AI13" s="59">
        <v>382.91</v>
      </c>
      <c r="AJ13" s="59">
        <f t="shared" si="9"/>
        <v>12323.3747</v>
      </c>
      <c r="AK13" s="59">
        <f t="shared" si="2"/>
        <v>362.4521970588235</v>
      </c>
      <c r="AL13" s="11">
        <f t="shared" si="3"/>
        <v>0.005087455488356559</v>
      </c>
      <c r="AM13" s="59">
        <f t="shared" si="4"/>
        <v>548.8869400000001</v>
      </c>
      <c r="AN13" s="11"/>
      <c r="AO13" s="11"/>
      <c r="AP13" s="67" t="s">
        <v>91</v>
      </c>
      <c r="AQ13" s="16">
        <f t="shared" si="10"/>
        <v>548.8869400000001</v>
      </c>
      <c r="AR13" s="16">
        <f t="shared" si="5"/>
        <v>382.91</v>
      </c>
      <c r="AS13" s="71">
        <f t="shared" si="6"/>
        <v>-165.97694000000007</v>
      </c>
      <c r="AT13" s="108">
        <f t="shared" si="7"/>
        <v>-30.238821131360865</v>
      </c>
      <c r="AU13" s="3"/>
      <c r="AV13" s="75" t="s">
        <v>97</v>
      </c>
      <c r="AW13" s="26">
        <f t="shared" si="8"/>
        <v>1194.9308399999998</v>
      </c>
      <c r="AX13" s="26">
        <f>+AR19</f>
        <v>424.56929999999926</v>
      </c>
      <c r="AY13" s="78">
        <f t="shared" si="0"/>
        <v>-770.3615400000006</v>
      </c>
      <c r="AZ13" s="111">
        <f t="shared" si="1"/>
        <v>-64.46913195411382</v>
      </c>
    </row>
    <row r="14" spans="1:52" ht="19.5" customHeight="1">
      <c r="A14" s="51" t="s">
        <v>16</v>
      </c>
      <c r="B14" s="4">
        <v>637.48</v>
      </c>
      <c r="C14" s="4">
        <v>883.23</v>
      </c>
      <c r="D14" s="4">
        <v>270.08</v>
      </c>
      <c r="E14" s="4">
        <v>1216.09</v>
      </c>
      <c r="F14" s="4">
        <v>945.58</v>
      </c>
      <c r="G14" s="4">
        <v>1230.88</v>
      </c>
      <c r="H14" s="4">
        <v>822.22</v>
      </c>
      <c r="I14" s="4">
        <v>270.88</v>
      </c>
      <c r="J14" s="4">
        <v>2623.98</v>
      </c>
      <c r="K14" s="4">
        <v>4469.71</v>
      </c>
      <c r="L14" s="4">
        <v>1264.27</v>
      </c>
      <c r="M14" s="4">
        <v>1382.79</v>
      </c>
      <c r="N14" s="4">
        <v>2150.79</v>
      </c>
      <c r="O14" s="4">
        <v>167.58</v>
      </c>
      <c r="P14" s="4">
        <v>1502.89</v>
      </c>
      <c r="Q14" s="4">
        <v>1374.87</v>
      </c>
      <c r="R14" s="4">
        <v>428.48</v>
      </c>
      <c r="S14" s="4">
        <v>1856.25</v>
      </c>
      <c r="T14" s="4">
        <v>1753.52</v>
      </c>
      <c r="U14" s="4">
        <v>2185.95</v>
      </c>
      <c r="V14" s="4">
        <v>502.68</v>
      </c>
      <c r="W14" s="4">
        <v>1273.41</v>
      </c>
      <c r="X14" s="4">
        <v>537.46</v>
      </c>
      <c r="Y14" s="4">
        <v>1379.85</v>
      </c>
      <c r="Z14" s="14">
        <v>1548.55</v>
      </c>
      <c r="AA14" s="14">
        <v>910.85</v>
      </c>
      <c r="AB14" s="4">
        <v>790.56</v>
      </c>
      <c r="AC14" s="23">
        <v>1246.27</v>
      </c>
      <c r="AD14" s="59">
        <v>1156.3712999999998</v>
      </c>
      <c r="AE14" s="59">
        <v>2363.6215</v>
      </c>
      <c r="AF14" s="59">
        <v>937.7146999999998</v>
      </c>
      <c r="AG14" s="59">
        <v>856.6720000000001</v>
      </c>
      <c r="AH14" s="59">
        <v>27698.063299999998</v>
      </c>
      <c r="AI14" s="59">
        <v>2309.534899999998</v>
      </c>
      <c r="AJ14" s="59">
        <f t="shared" si="9"/>
        <v>70949.12769999998</v>
      </c>
      <c r="AK14" s="59">
        <f t="shared" si="2"/>
        <v>2086.7390499999997</v>
      </c>
      <c r="AL14" s="11">
        <f t="shared" si="3"/>
        <v>0.02928990945243881</v>
      </c>
      <c r="AM14" s="59">
        <f t="shared" si="4"/>
        <v>6602.48856</v>
      </c>
      <c r="AN14" s="11"/>
      <c r="AO14" s="11"/>
      <c r="AP14" s="67" t="s">
        <v>92</v>
      </c>
      <c r="AQ14" s="16">
        <f t="shared" si="10"/>
        <v>6602.48856</v>
      </c>
      <c r="AR14" s="16">
        <f t="shared" si="5"/>
        <v>2309.534899999998</v>
      </c>
      <c r="AS14" s="71">
        <f t="shared" si="6"/>
        <v>-4292.953660000002</v>
      </c>
      <c r="AT14" s="108">
        <f t="shared" si="7"/>
        <v>-65.02023624861839</v>
      </c>
      <c r="AU14" s="3"/>
      <c r="AV14" s="75" t="s">
        <v>101</v>
      </c>
      <c r="AW14" s="26">
        <f t="shared" si="8"/>
        <v>92.2598</v>
      </c>
      <c r="AX14" s="26">
        <f t="shared" si="8"/>
        <v>230.65699999999995</v>
      </c>
      <c r="AY14" s="78">
        <f t="shared" si="0"/>
        <v>138.39719999999994</v>
      </c>
      <c r="AZ14" s="109">
        <f t="shared" si="1"/>
        <v>150.00812921770907</v>
      </c>
    </row>
    <row r="15" spans="1:52" ht="19.5" customHeight="1">
      <c r="A15" s="51" t="s">
        <v>17</v>
      </c>
      <c r="B15" s="4">
        <v>3813.610000000008</v>
      </c>
      <c r="C15" s="4">
        <v>10132.53</v>
      </c>
      <c r="D15" s="4">
        <v>2919.65</v>
      </c>
      <c r="E15" s="4">
        <v>2746.26</v>
      </c>
      <c r="F15" s="4">
        <v>8306.7</v>
      </c>
      <c r="G15" s="4">
        <v>1418.23</v>
      </c>
      <c r="H15" s="4">
        <v>7647.129999999994</v>
      </c>
      <c r="I15" s="4">
        <v>2013.16</v>
      </c>
      <c r="J15" s="4">
        <v>4080.15</v>
      </c>
      <c r="K15" s="4">
        <v>7116.39</v>
      </c>
      <c r="L15" s="4">
        <v>5483.05</v>
      </c>
      <c r="M15" s="4">
        <v>14220.56</v>
      </c>
      <c r="N15" s="4">
        <v>1433.22</v>
      </c>
      <c r="O15" s="4">
        <v>1064.82</v>
      </c>
      <c r="P15" s="4">
        <v>6052.319999999994</v>
      </c>
      <c r="Q15" s="4">
        <v>2808.5</v>
      </c>
      <c r="R15" s="4">
        <v>1636.02</v>
      </c>
      <c r="S15" s="4">
        <v>9904.089999999995</v>
      </c>
      <c r="T15" s="4">
        <v>2895.94</v>
      </c>
      <c r="U15" s="4">
        <v>11561.64</v>
      </c>
      <c r="V15" s="4">
        <v>8928.84</v>
      </c>
      <c r="W15" s="4">
        <v>3368.62</v>
      </c>
      <c r="X15" s="4">
        <v>4814.84</v>
      </c>
      <c r="Y15" s="4">
        <v>2825.42</v>
      </c>
      <c r="Z15" s="14">
        <v>7099.93</v>
      </c>
      <c r="AA15" s="14">
        <v>16522</v>
      </c>
      <c r="AB15" s="4">
        <v>12354.47</v>
      </c>
      <c r="AC15" s="23">
        <v>49543.7099999997</v>
      </c>
      <c r="AD15" s="59">
        <v>2000.5986999999989</v>
      </c>
      <c r="AE15" s="59">
        <v>19854.011000000017</v>
      </c>
      <c r="AF15" s="59">
        <v>3572.5665999999965</v>
      </c>
      <c r="AG15" s="59">
        <v>3429.6140999999993</v>
      </c>
      <c r="AH15" s="59">
        <v>34911.9088</v>
      </c>
      <c r="AI15" s="59">
        <v>5036.077100000026</v>
      </c>
      <c r="AJ15" s="59">
        <f t="shared" si="9"/>
        <v>281516.5762999998</v>
      </c>
      <c r="AK15" s="59">
        <f t="shared" si="2"/>
        <v>8279.89930294117</v>
      </c>
      <c r="AL15" s="11">
        <f t="shared" si="3"/>
        <v>0.11621841305862281</v>
      </c>
      <c r="AM15" s="59">
        <f t="shared" si="4"/>
        <v>12753.739840000002</v>
      </c>
      <c r="AN15" s="11"/>
      <c r="AO15" s="11"/>
      <c r="AP15" s="67" t="s">
        <v>93</v>
      </c>
      <c r="AQ15" s="16">
        <f t="shared" si="10"/>
        <v>12753.739840000002</v>
      </c>
      <c r="AR15" s="16">
        <f t="shared" si="5"/>
        <v>5036.077100000026</v>
      </c>
      <c r="AS15" s="71">
        <f t="shared" si="6"/>
        <v>-7717.662739999976</v>
      </c>
      <c r="AT15" s="108">
        <f t="shared" si="7"/>
        <v>-60.51293845429401</v>
      </c>
      <c r="AU15" s="3"/>
      <c r="AV15" s="75" t="s">
        <v>87</v>
      </c>
      <c r="AW15" s="26">
        <f t="shared" si="8"/>
        <v>201.168</v>
      </c>
      <c r="AX15" s="26">
        <f t="shared" si="8"/>
        <v>56.2836</v>
      </c>
      <c r="AY15" s="78">
        <f t="shared" si="0"/>
        <v>-144.8844</v>
      </c>
      <c r="AZ15" s="111">
        <f t="shared" si="1"/>
        <v>-72.02159389167264</v>
      </c>
    </row>
    <row r="16" spans="1:52" ht="19.5" customHeight="1">
      <c r="A16" s="51" t="s">
        <v>18</v>
      </c>
      <c r="B16" s="4">
        <v>6693.79</v>
      </c>
      <c r="C16" s="4">
        <v>33304</v>
      </c>
      <c r="D16" s="4">
        <v>16804.54</v>
      </c>
      <c r="E16" s="4">
        <v>21785.28</v>
      </c>
      <c r="F16" s="4">
        <v>52680.43</v>
      </c>
      <c r="G16" s="4">
        <v>7533.05</v>
      </c>
      <c r="H16" s="4">
        <v>6161.16</v>
      </c>
      <c r="I16" s="4">
        <v>5271.929999999991</v>
      </c>
      <c r="J16" s="4">
        <v>16763.32</v>
      </c>
      <c r="K16" s="4">
        <v>22839.52</v>
      </c>
      <c r="L16" s="4">
        <v>5607.39</v>
      </c>
      <c r="M16" s="4">
        <v>12061.27</v>
      </c>
      <c r="N16" s="4">
        <v>8026.6200000000135</v>
      </c>
      <c r="O16" s="4">
        <v>11187.01</v>
      </c>
      <c r="P16" s="4">
        <v>34812.6</v>
      </c>
      <c r="Q16" s="4">
        <v>7151.48</v>
      </c>
      <c r="R16" s="4">
        <v>2823.67</v>
      </c>
      <c r="S16" s="4">
        <v>30785.239999999903</v>
      </c>
      <c r="T16" s="4">
        <v>19250.05</v>
      </c>
      <c r="U16" s="4">
        <v>14381.96</v>
      </c>
      <c r="V16" s="4">
        <v>20412.4</v>
      </c>
      <c r="W16" s="4">
        <v>5039.78</v>
      </c>
      <c r="X16" s="4">
        <v>31864.06</v>
      </c>
      <c r="Y16" s="4">
        <v>11505</v>
      </c>
      <c r="Z16" s="14">
        <v>32205.79</v>
      </c>
      <c r="AA16" s="14">
        <v>26158.57</v>
      </c>
      <c r="AB16" s="4">
        <v>9791.06</v>
      </c>
      <c r="AC16" s="23">
        <v>19529.560000000078</v>
      </c>
      <c r="AD16" s="59">
        <v>3983.118800000028</v>
      </c>
      <c r="AE16" s="59">
        <v>68285.27820000003</v>
      </c>
      <c r="AF16" s="59">
        <v>36359.33029999999</v>
      </c>
      <c r="AG16" s="59">
        <v>6870.625299999996</v>
      </c>
      <c r="AH16" s="59">
        <v>493213.68549999985</v>
      </c>
      <c r="AI16" s="59">
        <v>13814.934700000036</v>
      </c>
      <c r="AJ16" s="59">
        <f t="shared" si="9"/>
        <v>1114957.5028000001</v>
      </c>
      <c r="AK16" s="59">
        <f t="shared" si="2"/>
        <v>32792.867729411766</v>
      </c>
      <c r="AL16" s="11">
        <f t="shared" si="3"/>
        <v>0.46028760830458104</v>
      </c>
      <c r="AM16" s="59">
        <f t="shared" si="4"/>
        <v>121742.40761999998</v>
      </c>
      <c r="AN16" s="11"/>
      <c r="AO16" s="11"/>
      <c r="AP16" s="67" t="s">
        <v>94</v>
      </c>
      <c r="AQ16" s="16">
        <f t="shared" si="10"/>
        <v>121742.40761999998</v>
      </c>
      <c r="AR16" s="16">
        <f t="shared" si="5"/>
        <v>13814.934700000036</v>
      </c>
      <c r="AS16" s="71">
        <f t="shared" si="6"/>
        <v>-107927.47291999994</v>
      </c>
      <c r="AT16" s="108">
        <f t="shared" si="7"/>
        <v>-88.65232340145496</v>
      </c>
      <c r="AU16" s="3"/>
      <c r="AV16" s="75" t="s">
        <v>88</v>
      </c>
      <c r="AW16" s="26">
        <f aca="true" t="shared" si="11" ref="AW16:AW21">+AQ10</f>
        <v>73.124</v>
      </c>
      <c r="AX16" s="26">
        <f aca="true" t="shared" si="12" ref="AX16:AX21">+AR10</f>
        <v>108.62000000000002</v>
      </c>
      <c r="AY16" s="78">
        <f t="shared" si="0"/>
        <v>35.49600000000002</v>
      </c>
      <c r="AZ16" s="109">
        <f t="shared" si="1"/>
        <v>48.54220228652703</v>
      </c>
    </row>
    <row r="17" spans="1:52" ht="19.5" customHeight="1">
      <c r="A17" s="51" t="s">
        <v>19</v>
      </c>
      <c r="B17" s="4">
        <v>7729.74</v>
      </c>
      <c r="C17" s="4">
        <v>10258.78</v>
      </c>
      <c r="D17" s="4">
        <v>32173.13</v>
      </c>
      <c r="E17" s="4">
        <v>23136.1</v>
      </c>
      <c r="F17" s="4">
        <v>12607.64</v>
      </c>
      <c r="G17" s="4">
        <v>7044.37</v>
      </c>
      <c r="H17" s="4">
        <v>29757.56</v>
      </c>
      <c r="I17" s="4">
        <v>12963.42</v>
      </c>
      <c r="J17" s="4">
        <v>19491.110000000084</v>
      </c>
      <c r="K17" s="4">
        <v>14520.63</v>
      </c>
      <c r="L17" s="4">
        <v>4893.059999999992</v>
      </c>
      <c r="M17" s="4">
        <v>7776.89</v>
      </c>
      <c r="N17" s="4">
        <v>6275.03</v>
      </c>
      <c r="O17" s="4">
        <v>73889.1</v>
      </c>
      <c r="P17" s="4">
        <v>51765.119999999915</v>
      </c>
      <c r="Q17" s="4">
        <v>1812.93</v>
      </c>
      <c r="R17" s="4">
        <v>2438.51</v>
      </c>
      <c r="S17" s="4">
        <v>45908.849999999846</v>
      </c>
      <c r="T17" s="4">
        <v>8782.469999999992</v>
      </c>
      <c r="U17" s="4">
        <v>18445.58</v>
      </c>
      <c r="V17" s="4">
        <v>29227.91</v>
      </c>
      <c r="W17" s="4">
        <v>5317.47</v>
      </c>
      <c r="X17" s="4">
        <v>2652.42</v>
      </c>
      <c r="Y17" s="4">
        <v>17422.2</v>
      </c>
      <c r="Z17" s="14">
        <v>10266.11</v>
      </c>
      <c r="AA17" s="14">
        <v>3752.34</v>
      </c>
      <c r="AB17" s="4">
        <v>16838.96</v>
      </c>
      <c r="AC17" s="23">
        <v>14884.500000000051</v>
      </c>
      <c r="AD17" s="59">
        <v>4280.102000000028</v>
      </c>
      <c r="AE17" s="59">
        <v>4050.7724999999987</v>
      </c>
      <c r="AF17" s="59">
        <v>54841.62440000002</v>
      </c>
      <c r="AG17" s="59">
        <v>17176.267700000022</v>
      </c>
      <c r="AH17" s="59">
        <v>7954.4758999999995</v>
      </c>
      <c r="AI17" s="59">
        <v>10246.479900000031</v>
      </c>
      <c r="AJ17" s="59">
        <f t="shared" si="9"/>
        <v>590581.6523999999</v>
      </c>
      <c r="AK17" s="59">
        <f t="shared" si="2"/>
        <v>17370.0486</v>
      </c>
      <c r="AL17" s="11">
        <f t="shared" si="3"/>
        <v>0.24380966593712883</v>
      </c>
      <c r="AM17" s="59">
        <f>AVERAGE(AD17:AH17)</f>
        <v>17660.648500000018</v>
      </c>
      <c r="AN17" s="11"/>
      <c r="AO17" s="11"/>
      <c r="AP17" s="67" t="s">
        <v>95</v>
      </c>
      <c r="AQ17" s="16">
        <f>AVERAGE(AD17:AH17)</f>
        <v>17660.648500000018</v>
      </c>
      <c r="AR17" s="16">
        <f t="shared" si="5"/>
        <v>10246.479900000031</v>
      </c>
      <c r="AS17" s="71">
        <f t="shared" si="6"/>
        <v>-7414.168599999986</v>
      </c>
      <c r="AT17" s="108">
        <f t="shared" si="7"/>
        <v>-41.98129304255151</v>
      </c>
      <c r="AU17" s="3"/>
      <c r="AV17" s="75" t="s">
        <v>89</v>
      </c>
      <c r="AW17" s="26">
        <f t="shared" si="11"/>
        <v>82.08398000000001</v>
      </c>
      <c r="AX17" s="26">
        <f t="shared" si="12"/>
        <v>85.07300000000001</v>
      </c>
      <c r="AY17" s="78">
        <f t="shared" si="0"/>
        <v>2.9890199999999965</v>
      </c>
      <c r="AZ17" s="109">
        <f t="shared" si="1"/>
        <v>3.641416997567608</v>
      </c>
    </row>
    <row r="18" spans="1:52" ht="19.5" customHeight="1">
      <c r="A18" s="51" t="s">
        <v>20</v>
      </c>
      <c r="B18" s="4">
        <v>4833.07</v>
      </c>
      <c r="C18" s="4">
        <v>7100.69</v>
      </c>
      <c r="D18" s="4">
        <v>42035.95</v>
      </c>
      <c r="E18" s="4">
        <v>18779.86</v>
      </c>
      <c r="F18" s="4">
        <v>9915.85</v>
      </c>
      <c r="G18" s="4">
        <v>4240.9</v>
      </c>
      <c r="H18" s="4">
        <v>3627.01</v>
      </c>
      <c r="I18" s="4">
        <v>3090.72</v>
      </c>
      <c r="J18" s="4">
        <v>4514.44</v>
      </c>
      <c r="K18" s="4">
        <v>12162.86</v>
      </c>
      <c r="L18" s="4">
        <v>7331.470000000015</v>
      </c>
      <c r="M18" s="4">
        <v>3083.52</v>
      </c>
      <c r="N18" s="4">
        <v>5164.43</v>
      </c>
      <c r="O18" s="4">
        <v>3622.11</v>
      </c>
      <c r="P18" s="4">
        <v>2247.07</v>
      </c>
      <c r="Q18" s="4">
        <v>2722.95</v>
      </c>
      <c r="R18" s="4">
        <v>3136.43</v>
      </c>
      <c r="S18" s="4">
        <v>904.61</v>
      </c>
      <c r="T18" s="4">
        <v>5530.209999999995</v>
      </c>
      <c r="U18" s="4">
        <v>3309.19</v>
      </c>
      <c r="V18" s="4">
        <v>3316.49</v>
      </c>
      <c r="W18" s="4">
        <v>2439.28</v>
      </c>
      <c r="X18" s="4">
        <v>2492.2</v>
      </c>
      <c r="Y18" s="4">
        <v>6774.37</v>
      </c>
      <c r="Z18" s="14">
        <v>10191.46</v>
      </c>
      <c r="AA18" s="14">
        <v>2764.77</v>
      </c>
      <c r="AB18" s="4">
        <v>4696.57</v>
      </c>
      <c r="AC18" s="23">
        <v>3301.3800000000183</v>
      </c>
      <c r="AD18" s="59">
        <v>3651.9975000000327</v>
      </c>
      <c r="AE18" s="59">
        <v>7768.2172999999975</v>
      </c>
      <c r="AF18" s="59">
        <v>30084.765300000006</v>
      </c>
      <c r="AG18" s="59">
        <v>12182.648200000007</v>
      </c>
      <c r="AH18" s="59">
        <v>3491.938499999999</v>
      </c>
      <c r="AI18" s="59">
        <v>5996.943200000016</v>
      </c>
      <c r="AJ18" s="59">
        <f t="shared" si="9"/>
        <v>246506.37</v>
      </c>
      <c r="AK18" s="59">
        <f t="shared" si="2"/>
        <v>7250.187352941176</v>
      </c>
      <c r="AL18" s="11">
        <f t="shared" si="3"/>
        <v>0.10176515893583538</v>
      </c>
      <c r="AM18" s="59">
        <f t="shared" si="4"/>
        <v>11435.913360000008</v>
      </c>
      <c r="AN18" s="11"/>
      <c r="AO18" s="11"/>
      <c r="AP18" s="67" t="s">
        <v>96</v>
      </c>
      <c r="AQ18" s="16">
        <f t="shared" si="10"/>
        <v>11435.913360000008</v>
      </c>
      <c r="AR18" s="16">
        <f t="shared" si="5"/>
        <v>5996.943200000016</v>
      </c>
      <c r="AS18" s="71">
        <f t="shared" si="6"/>
        <v>-5438.970159999992</v>
      </c>
      <c r="AT18" s="108">
        <f t="shared" si="7"/>
        <v>-47.560435172796616</v>
      </c>
      <c r="AU18" s="3"/>
      <c r="AV18" s="75" t="s">
        <v>90</v>
      </c>
      <c r="AW18" s="26">
        <f t="shared" si="11"/>
        <v>422.37914</v>
      </c>
      <c r="AX18" s="26">
        <f t="shared" si="12"/>
        <v>861.921</v>
      </c>
      <c r="AY18" s="78">
        <f t="shared" si="0"/>
        <v>439.54186000000004</v>
      </c>
      <c r="AZ18" s="109">
        <f t="shared" si="1"/>
        <v>104.06334460551248</v>
      </c>
    </row>
    <row r="19" spans="1:52" ht="19.5" customHeight="1">
      <c r="A19" s="51" t="s">
        <v>21</v>
      </c>
      <c r="B19" s="4">
        <v>3353.77</v>
      </c>
      <c r="C19" s="4">
        <v>490.78</v>
      </c>
      <c r="D19" s="4">
        <v>2694.05</v>
      </c>
      <c r="E19" s="4">
        <v>16960.26</v>
      </c>
      <c r="F19" s="4">
        <v>3012.65</v>
      </c>
      <c r="G19" s="4">
        <v>153.99</v>
      </c>
      <c r="H19" s="4">
        <v>893.38</v>
      </c>
      <c r="I19" s="4">
        <v>311.34</v>
      </c>
      <c r="J19" s="4">
        <v>2398.36</v>
      </c>
      <c r="K19" s="4">
        <v>3203.94</v>
      </c>
      <c r="L19" s="4">
        <v>1545.06</v>
      </c>
      <c r="M19" s="4">
        <v>848.37</v>
      </c>
      <c r="N19" s="4">
        <v>18553.83</v>
      </c>
      <c r="O19" s="4">
        <v>934.99</v>
      </c>
      <c r="P19" s="4">
        <v>3545.27</v>
      </c>
      <c r="Q19" s="4">
        <v>674.27</v>
      </c>
      <c r="R19" s="4">
        <v>342.21</v>
      </c>
      <c r="S19" s="4">
        <v>392.96</v>
      </c>
      <c r="T19" s="4">
        <v>2995.14</v>
      </c>
      <c r="U19" s="4">
        <v>85.44</v>
      </c>
      <c r="V19" s="4">
        <v>2814</v>
      </c>
      <c r="W19" s="4">
        <v>788.44</v>
      </c>
      <c r="X19" s="4">
        <v>551.66</v>
      </c>
      <c r="Y19" s="4">
        <v>1015.81</v>
      </c>
      <c r="Z19" s="14">
        <v>2494.22</v>
      </c>
      <c r="AA19" s="14">
        <v>7168.96</v>
      </c>
      <c r="AB19" s="4">
        <v>1214.73</v>
      </c>
      <c r="AC19" s="23">
        <v>1006.46</v>
      </c>
      <c r="AD19" s="59">
        <v>1083.9932999999992</v>
      </c>
      <c r="AE19" s="59">
        <v>2326.7239999999997</v>
      </c>
      <c r="AF19" s="59">
        <v>1191.5530999999994</v>
      </c>
      <c r="AG19" s="59">
        <v>754.4813000000001</v>
      </c>
      <c r="AH19" s="59">
        <v>617.9025</v>
      </c>
      <c r="AI19" s="59">
        <v>424.56929999999926</v>
      </c>
      <c r="AJ19" s="59">
        <f t="shared" si="9"/>
        <v>86843.56350000002</v>
      </c>
      <c r="AK19" s="59">
        <f t="shared" si="2"/>
        <v>2554.2224558823536</v>
      </c>
      <c r="AL19" s="11">
        <f t="shared" si="3"/>
        <v>0.0358516051416108</v>
      </c>
      <c r="AM19" s="59">
        <f t="shared" si="4"/>
        <v>1194.9308399999998</v>
      </c>
      <c r="AN19" s="11"/>
      <c r="AO19" s="11"/>
      <c r="AP19" s="67" t="s">
        <v>97</v>
      </c>
      <c r="AQ19" s="16">
        <f t="shared" si="10"/>
        <v>1194.9308399999998</v>
      </c>
      <c r="AR19" s="16">
        <f t="shared" si="5"/>
        <v>424.56929999999926</v>
      </c>
      <c r="AS19" s="71">
        <f t="shared" si="6"/>
        <v>-770.3615400000006</v>
      </c>
      <c r="AT19" s="108">
        <f t="shared" si="7"/>
        <v>-64.46913195411382</v>
      </c>
      <c r="AU19" s="3"/>
      <c r="AV19" s="75" t="s">
        <v>91</v>
      </c>
      <c r="AW19" s="26">
        <f t="shared" si="11"/>
        <v>548.8869400000001</v>
      </c>
      <c r="AX19" s="26">
        <f t="shared" si="12"/>
        <v>382.91</v>
      </c>
      <c r="AY19" s="78">
        <f t="shared" si="0"/>
        <v>-165.97694000000007</v>
      </c>
      <c r="AZ19" s="111">
        <f t="shared" si="1"/>
        <v>-30.238821131360865</v>
      </c>
    </row>
    <row r="20" spans="1:52" ht="19.5" customHeight="1">
      <c r="A20" s="51" t="s">
        <v>22</v>
      </c>
      <c r="B20" s="4">
        <v>413.7</v>
      </c>
      <c r="C20" s="4">
        <v>0</v>
      </c>
      <c r="D20" s="4">
        <v>0</v>
      </c>
      <c r="E20" s="4">
        <v>266.41</v>
      </c>
      <c r="F20" s="4">
        <v>200.5</v>
      </c>
      <c r="G20" s="4">
        <v>3010.15</v>
      </c>
      <c r="H20" s="4">
        <v>976.1</v>
      </c>
      <c r="I20" s="4">
        <v>5.25</v>
      </c>
      <c r="J20" s="4">
        <v>0.82</v>
      </c>
      <c r="K20" s="4">
        <v>0.01</v>
      </c>
      <c r="L20" s="4">
        <v>1</v>
      </c>
      <c r="M20" s="4">
        <v>612.81</v>
      </c>
      <c r="N20" s="4">
        <v>1693.57</v>
      </c>
      <c r="O20" s="4">
        <v>12.04</v>
      </c>
      <c r="P20" s="4">
        <v>109.67</v>
      </c>
      <c r="Q20" s="4">
        <v>14.52</v>
      </c>
      <c r="R20" s="4">
        <v>60.31</v>
      </c>
      <c r="S20" s="4">
        <v>13.53</v>
      </c>
      <c r="T20" s="4">
        <v>540.72</v>
      </c>
      <c r="U20" s="4">
        <v>128.33</v>
      </c>
      <c r="V20" s="4">
        <v>24.53</v>
      </c>
      <c r="W20" s="4">
        <v>888.45</v>
      </c>
      <c r="X20" s="4">
        <v>295.6</v>
      </c>
      <c r="Y20" s="4">
        <v>118.65</v>
      </c>
      <c r="Z20" s="14">
        <v>8.07</v>
      </c>
      <c r="AA20" s="14">
        <v>585.76</v>
      </c>
      <c r="AB20" s="4">
        <v>1003.02</v>
      </c>
      <c r="AC20" s="23">
        <v>171.1</v>
      </c>
      <c r="AD20" s="59">
        <v>54.519999999999996</v>
      </c>
      <c r="AE20" s="59">
        <v>63.92</v>
      </c>
      <c r="AF20" s="59">
        <v>216.73999999999998</v>
      </c>
      <c r="AG20" s="59">
        <v>48.58</v>
      </c>
      <c r="AH20" s="59">
        <v>77.53900000000002</v>
      </c>
      <c r="AI20" s="59">
        <v>230.65699999999995</v>
      </c>
      <c r="AJ20" s="59">
        <f t="shared" si="9"/>
        <v>11846.576000000001</v>
      </c>
      <c r="AK20" s="59">
        <f t="shared" si="2"/>
        <v>348.428705882353</v>
      </c>
      <c r="AL20" s="11">
        <f t="shared" si="3"/>
        <v>0.0048906188082906464</v>
      </c>
      <c r="AM20" s="59">
        <f t="shared" si="4"/>
        <v>92.2598</v>
      </c>
      <c r="AN20" s="11"/>
      <c r="AO20" s="11"/>
      <c r="AP20" s="67" t="s">
        <v>101</v>
      </c>
      <c r="AQ20" s="16">
        <f t="shared" si="10"/>
        <v>92.2598</v>
      </c>
      <c r="AR20" s="16">
        <f t="shared" si="5"/>
        <v>230.65699999999995</v>
      </c>
      <c r="AS20" s="71">
        <f t="shared" si="6"/>
        <v>138.39719999999994</v>
      </c>
      <c r="AT20" s="107">
        <f t="shared" si="7"/>
        <v>150.00812921770907</v>
      </c>
      <c r="AU20" s="3"/>
      <c r="AV20" s="75" t="s">
        <v>92</v>
      </c>
      <c r="AW20" s="26">
        <f t="shared" si="11"/>
        <v>6602.48856</v>
      </c>
      <c r="AX20" s="26">
        <f t="shared" si="12"/>
        <v>2309.534899999998</v>
      </c>
      <c r="AY20" s="78">
        <f t="shared" si="0"/>
        <v>-4292.953660000002</v>
      </c>
      <c r="AZ20" s="111">
        <f t="shared" si="1"/>
        <v>-65.02023624861839</v>
      </c>
    </row>
    <row r="21" spans="1:52" ht="19.5" customHeight="1">
      <c r="A21" s="52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0.01</v>
      </c>
      <c r="U21" s="60">
        <v>2.5</v>
      </c>
      <c r="V21" s="60">
        <v>0.12</v>
      </c>
      <c r="W21" s="60">
        <v>0.03</v>
      </c>
      <c r="X21" s="60">
        <v>51.78</v>
      </c>
      <c r="Y21" s="60">
        <v>15.8</v>
      </c>
      <c r="Z21" s="61">
        <v>0.41</v>
      </c>
      <c r="AA21" s="61">
        <v>0.3</v>
      </c>
      <c r="AB21" s="60">
        <v>33.16</v>
      </c>
      <c r="AC21" s="62">
        <v>152.15</v>
      </c>
      <c r="AD21" s="63">
        <v>233.4</v>
      </c>
      <c r="AE21" s="63">
        <v>11.549999999999999</v>
      </c>
      <c r="AF21" s="63">
        <v>562.15</v>
      </c>
      <c r="AG21" s="63">
        <v>168.32</v>
      </c>
      <c r="AH21" s="63">
        <v>30.419999999999998</v>
      </c>
      <c r="AI21" s="63">
        <v>56.2836</v>
      </c>
      <c r="AJ21" s="63">
        <f t="shared" si="9"/>
        <v>1318.3836</v>
      </c>
      <c r="AK21" s="63">
        <f t="shared" si="2"/>
        <v>82.398975</v>
      </c>
      <c r="AL21" s="11">
        <f t="shared" si="3"/>
        <v>0.0011565693931513716</v>
      </c>
      <c r="AM21" s="63">
        <f t="shared" si="4"/>
        <v>201.168</v>
      </c>
      <c r="AN21" s="11"/>
      <c r="AO21" s="11"/>
      <c r="AP21" s="68" t="s">
        <v>87</v>
      </c>
      <c r="AQ21" s="69">
        <f t="shared" si="10"/>
        <v>201.168</v>
      </c>
      <c r="AR21" s="69">
        <f t="shared" si="5"/>
        <v>56.2836</v>
      </c>
      <c r="AS21" s="72">
        <f t="shared" si="6"/>
        <v>-144.8844</v>
      </c>
      <c r="AT21" s="114">
        <f t="shared" si="7"/>
        <v>-72.02159389167264</v>
      </c>
      <c r="AU21" s="3"/>
      <c r="AV21" s="76" t="s">
        <v>93</v>
      </c>
      <c r="AW21" s="27">
        <f t="shared" si="11"/>
        <v>12753.739840000002</v>
      </c>
      <c r="AX21" s="27">
        <f t="shared" si="12"/>
        <v>5036.077100000026</v>
      </c>
      <c r="AY21" s="79">
        <f t="shared" si="0"/>
        <v>-7717.662739999976</v>
      </c>
      <c r="AZ21" s="115">
        <f t="shared" si="1"/>
        <v>-60.51293845429401</v>
      </c>
    </row>
    <row r="22" spans="1:53" ht="15">
      <c r="A22" s="95" t="s">
        <v>0</v>
      </c>
      <c r="B22" s="96">
        <f>SUM(B10:B21)</f>
        <v>27479.180000000008</v>
      </c>
      <c r="C22" s="96">
        <f aca="true" t="shared" si="13" ref="C22:N22">SUM(C10:C21)</f>
        <v>62359.93</v>
      </c>
      <c r="D22" s="96">
        <f t="shared" si="13"/>
        <v>97054.52</v>
      </c>
      <c r="E22" s="96">
        <f t="shared" si="13"/>
        <v>84900.36</v>
      </c>
      <c r="F22" s="96">
        <f t="shared" si="13"/>
        <v>88062.22</v>
      </c>
      <c r="G22" s="96">
        <f t="shared" si="13"/>
        <v>25545.24</v>
      </c>
      <c r="H22" s="96">
        <f t="shared" si="13"/>
        <v>50273.63999999999</v>
      </c>
      <c r="I22" s="96">
        <f t="shared" si="13"/>
        <v>24224.129999999994</v>
      </c>
      <c r="J22" s="96">
        <f t="shared" si="13"/>
        <v>49980.59000000009</v>
      </c>
      <c r="K22" s="96">
        <f t="shared" si="13"/>
        <v>65605.76999999999</v>
      </c>
      <c r="L22" s="96">
        <f t="shared" si="13"/>
        <v>26173.82000000001</v>
      </c>
      <c r="M22" s="96">
        <f t="shared" si="13"/>
        <v>40081.57</v>
      </c>
      <c r="N22" s="96">
        <f t="shared" si="13"/>
        <v>43591.10000000001</v>
      </c>
      <c r="O22" s="96">
        <f aca="true" t="shared" si="14" ref="O22:AD22">SUM(O10:O21)</f>
        <v>90887.52</v>
      </c>
      <c r="P22" s="96">
        <f t="shared" si="14"/>
        <v>101690.74999999991</v>
      </c>
      <c r="Q22" s="96">
        <f t="shared" si="14"/>
        <v>17182.59</v>
      </c>
      <c r="R22" s="96">
        <f t="shared" si="14"/>
        <v>10920.519999999999</v>
      </c>
      <c r="S22" s="96">
        <f t="shared" si="14"/>
        <v>90069.04999999976</v>
      </c>
      <c r="T22" s="96">
        <f t="shared" si="14"/>
        <v>41987.72999999999</v>
      </c>
      <c r="U22" s="96">
        <f t="shared" si="14"/>
        <v>50687.29000000001</v>
      </c>
      <c r="V22" s="96">
        <f t="shared" si="14"/>
        <v>65300.08</v>
      </c>
      <c r="W22" s="96">
        <f t="shared" si="14"/>
        <v>19322.21</v>
      </c>
      <c r="X22" s="96">
        <f t="shared" si="14"/>
        <v>43384.1</v>
      </c>
      <c r="Y22" s="96">
        <f t="shared" si="14"/>
        <v>42036.61</v>
      </c>
      <c r="Z22" s="96">
        <f t="shared" si="14"/>
        <v>64222.520000000004</v>
      </c>
      <c r="AA22" s="96">
        <f t="shared" si="14"/>
        <v>58364.12</v>
      </c>
      <c r="AB22" s="96">
        <f t="shared" si="14"/>
        <v>47035.46</v>
      </c>
      <c r="AC22" s="96">
        <f>SUM(AC10:AC21)</f>
        <v>90279.36999999985</v>
      </c>
      <c r="AD22" s="96">
        <f t="shared" si="14"/>
        <v>17109.402400000086</v>
      </c>
      <c r="AE22" s="96">
        <f>SUM(AE10:AE21)</f>
        <v>105992.24390000004</v>
      </c>
      <c r="AF22" s="96">
        <f>SUM(AF10:AF21)</f>
        <v>128654.40550000002</v>
      </c>
      <c r="AG22" s="96">
        <f>SUM(AG10:AG21)</f>
        <v>42096.70690000003</v>
      </c>
      <c r="AH22" s="96">
        <f>SUM(AH10:AH21)</f>
        <v>570197.3941999999</v>
      </c>
      <c r="AI22" s="96">
        <f>SUM(AI10:AI21)</f>
        <v>39554.00370000011</v>
      </c>
      <c r="AJ22" s="96">
        <f>SUM(B22:AI22)</f>
        <v>2422306.1466000006</v>
      </c>
      <c r="AK22" s="97">
        <f>AVERAGE(B22:AI22)</f>
        <v>71244.29842941178</v>
      </c>
      <c r="AL22" s="11">
        <f>AK22/AK$22</f>
        <v>1</v>
      </c>
      <c r="AM22" s="97">
        <f t="shared" si="4"/>
        <v>172810.03058000002</v>
      </c>
      <c r="AN22" s="11"/>
      <c r="AO22" s="11"/>
      <c r="AP22" s="11"/>
      <c r="AR22" s="31"/>
      <c r="AV22" s="24"/>
      <c r="AW22" s="32">
        <f>SUM(AW10:AW21)</f>
        <v>172810.03058</v>
      </c>
      <c r="AX22" s="33"/>
      <c r="AY22" s="34">
        <f t="shared" si="0"/>
        <v>-172810.03058</v>
      </c>
      <c r="AZ22" s="35"/>
      <c r="BA22" s="20"/>
    </row>
    <row r="23" spans="2:3" ht="12.75">
      <c r="B23" s="2" t="s">
        <v>79</v>
      </c>
      <c r="C23" s="2" t="s">
        <v>79</v>
      </c>
    </row>
    <row r="24" ht="12.75">
      <c r="AJ24" s="3"/>
    </row>
    <row r="25" spans="2:3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8"/>
      <c r="Z25" s="28"/>
      <c r="AA25" s="28"/>
      <c r="AB25" s="28"/>
      <c r="AC25" s="28"/>
      <c r="AD25" s="3"/>
      <c r="AE25" s="3"/>
      <c r="AF25" s="3"/>
      <c r="AG25" s="3"/>
      <c r="AH25" s="3"/>
      <c r="AI25" s="3"/>
    </row>
    <row r="26" spans="27:36" ht="12.75"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27:36" ht="12.75">
      <c r="AA27" s="18"/>
      <c r="AB27" s="19"/>
      <c r="AC27" s="19"/>
      <c r="AD27" s="20"/>
      <c r="AE27" s="20"/>
      <c r="AF27" s="20"/>
      <c r="AG27" s="20"/>
      <c r="AH27" s="20"/>
      <c r="AI27" s="20"/>
      <c r="AJ27" s="20"/>
    </row>
    <row r="28" spans="27:36" ht="12.75">
      <c r="AA28" s="18"/>
      <c r="AB28" s="19"/>
      <c r="AC28" s="19"/>
      <c r="AD28" s="146"/>
      <c r="AE28" s="147"/>
      <c r="AF28" s="147"/>
      <c r="AG28" s="19"/>
      <c r="AH28" s="19"/>
      <c r="AI28" s="19"/>
      <c r="AJ28" s="20"/>
    </row>
    <row r="29" spans="27:36" ht="12.75">
      <c r="AA29" s="18"/>
      <c r="AB29" s="19"/>
      <c r="AC29" s="19"/>
      <c r="AD29" s="146"/>
      <c r="AE29" s="147"/>
      <c r="AF29" s="147"/>
      <c r="AG29" s="19"/>
      <c r="AH29" s="19"/>
      <c r="AI29" s="19"/>
      <c r="AJ29" s="20"/>
    </row>
    <row r="30" spans="27:36" ht="12.75">
      <c r="AA30" s="18"/>
      <c r="AB30" s="19"/>
      <c r="AC30" s="19"/>
      <c r="AD30" s="146"/>
      <c r="AE30" s="147"/>
      <c r="AF30" s="147"/>
      <c r="AG30" s="19"/>
      <c r="AH30" s="19"/>
      <c r="AI30" s="19"/>
      <c r="AJ30" s="20"/>
    </row>
    <row r="31" spans="27:36" ht="12.75">
      <c r="AA31" s="18"/>
      <c r="AB31" s="19"/>
      <c r="AC31" s="19"/>
      <c r="AD31" s="146"/>
      <c r="AE31" s="147"/>
      <c r="AF31" s="147"/>
      <c r="AG31" s="19"/>
      <c r="AH31" s="19"/>
      <c r="AI31" s="19"/>
      <c r="AJ31" s="20"/>
    </row>
    <row r="32" spans="27:36" ht="12.75">
      <c r="AA32" s="18"/>
      <c r="AB32" s="19"/>
      <c r="AC32" s="19"/>
      <c r="AD32" s="146"/>
      <c r="AE32" s="147"/>
      <c r="AF32" s="147"/>
      <c r="AG32" s="19"/>
      <c r="AH32" s="19"/>
      <c r="AI32" s="19"/>
      <c r="AJ32" s="20"/>
    </row>
    <row r="33" spans="27:36" ht="12.75">
      <c r="AA33" s="18"/>
      <c r="AB33" s="19"/>
      <c r="AC33" s="19"/>
      <c r="AD33" s="146"/>
      <c r="AE33" s="147"/>
      <c r="AF33" s="147"/>
      <c r="AG33" s="19"/>
      <c r="AH33" s="19"/>
      <c r="AI33" s="19"/>
      <c r="AJ33" s="20"/>
    </row>
    <row r="34" spans="27:36" ht="12.75">
      <c r="AA34" s="18"/>
      <c r="AB34" s="19"/>
      <c r="AC34" s="19"/>
      <c r="AD34" s="146"/>
      <c r="AE34" s="147"/>
      <c r="AF34" s="147"/>
      <c r="AG34" s="19"/>
      <c r="AH34" s="19"/>
      <c r="AI34" s="19"/>
      <c r="AJ34" s="20"/>
    </row>
    <row r="35" spans="27:36" ht="12.75">
      <c r="AA35" s="18"/>
      <c r="AB35" s="19"/>
      <c r="AC35" s="19"/>
      <c r="AD35" s="146"/>
      <c r="AE35" s="147"/>
      <c r="AF35" s="147"/>
      <c r="AG35" s="19"/>
      <c r="AH35" s="19"/>
      <c r="AI35" s="19"/>
      <c r="AJ35" s="20"/>
    </row>
    <row r="36" spans="27:36" ht="12.75">
      <c r="AA36" s="18"/>
      <c r="AB36" s="19"/>
      <c r="AC36" s="19"/>
      <c r="AD36" s="146"/>
      <c r="AE36" s="147"/>
      <c r="AF36" s="147"/>
      <c r="AG36" s="19"/>
      <c r="AH36" s="19"/>
      <c r="AI36" s="19"/>
      <c r="AJ36" s="20"/>
    </row>
    <row r="37" spans="27:36" ht="12.75">
      <c r="AA37" s="18"/>
      <c r="AB37" s="19"/>
      <c r="AC37" s="19"/>
      <c r="AD37" s="146"/>
      <c r="AE37" s="147"/>
      <c r="AF37" s="147"/>
      <c r="AG37" s="19"/>
      <c r="AH37" s="19"/>
      <c r="AI37" s="19"/>
      <c r="AJ37" s="20"/>
    </row>
    <row r="38" spans="27:36" ht="12.75">
      <c r="AA38" s="20"/>
      <c r="AB38" s="18"/>
      <c r="AC38" s="18"/>
      <c r="AD38" s="146"/>
      <c r="AE38" s="147"/>
      <c r="AF38" s="147"/>
      <c r="AG38" s="19"/>
      <c r="AH38" s="19"/>
      <c r="AI38" s="19"/>
      <c r="AJ38" s="20"/>
    </row>
    <row r="39" spans="29:33" ht="12.75">
      <c r="AC39" s="20"/>
      <c r="AD39" s="146"/>
      <c r="AE39" s="147"/>
      <c r="AF39" s="147"/>
      <c r="AG39" s="20"/>
    </row>
    <row r="40" spans="29:33" ht="12.75">
      <c r="AC40" s="20"/>
      <c r="AD40" s="146"/>
      <c r="AE40" s="147"/>
      <c r="AF40" s="147"/>
      <c r="AG40" s="20"/>
    </row>
  </sheetData>
  <sheetProtection/>
  <mergeCells count="9">
    <mergeCell ref="AV8:AZ8"/>
    <mergeCell ref="A5:AK5"/>
    <mergeCell ref="A6:AK6"/>
    <mergeCell ref="AP8:AT8"/>
    <mergeCell ref="A8:A9"/>
    <mergeCell ref="AJ8:AJ9"/>
    <mergeCell ref="AK8:AK9"/>
    <mergeCell ref="AM8:AM9"/>
    <mergeCell ref="B8:AI8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bestFit="1" customWidth="1"/>
    <col min="3" max="3" width="6.57421875" style="0" bestFit="1" customWidth="1"/>
    <col min="4" max="4" width="9.140625" style="0" bestFit="1" customWidth="1"/>
    <col min="5" max="6" width="8.140625" style="0" bestFit="1" customWidth="1"/>
    <col min="7" max="7" width="9.14062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13.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103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37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>
        <v>0.5</v>
      </c>
      <c r="F11" s="5"/>
      <c r="G11" s="5">
        <v>4</v>
      </c>
      <c r="H11" s="5">
        <v>0.7</v>
      </c>
      <c r="I11" s="5">
        <v>3</v>
      </c>
      <c r="J11" s="5"/>
      <c r="K11" s="5">
        <v>0.06</v>
      </c>
      <c r="L11" s="5"/>
      <c r="M11" s="6"/>
      <c r="N11" s="7">
        <f aca="true" t="shared" si="0" ref="N11:N21">SUM(B11:M11)</f>
        <v>8.26</v>
      </c>
      <c r="O11" s="44">
        <f aca="true" t="shared" si="1" ref="O11:O21">+N11/$N$22</f>
        <v>0.00017561218706057088</v>
      </c>
    </row>
    <row r="12" spans="1:15" ht="19.5" customHeight="1">
      <c r="A12" s="43" t="s">
        <v>14</v>
      </c>
      <c r="B12" s="5"/>
      <c r="C12" s="5"/>
      <c r="D12" s="5">
        <v>6.6</v>
      </c>
      <c r="E12" s="5">
        <v>12.02</v>
      </c>
      <c r="F12" s="5">
        <v>0.5</v>
      </c>
      <c r="G12" s="5">
        <v>107.25</v>
      </c>
      <c r="H12" s="5">
        <v>8.85</v>
      </c>
      <c r="I12" s="5">
        <v>0.13</v>
      </c>
      <c r="J12" s="5"/>
      <c r="K12" s="5"/>
      <c r="L12" s="5"/>
      <c r="M12" s="6"/>
      <c r="N12" s="7">
        <f t="shared" si="0"/>
        <v>135.35</v>
      </c>
      <c r="O12" s="44">
        <f t="shared" si="1"/>
        <v>0.002877616164485262</v>
      </c>
    </row>
    <row r="13" spans="1:15" ht="19.5" customHeight="1">
      <c r="A13" s="43" t="s">
        <v>15</v>
      </c>
      <c r="B13" s="5"/>
      <c r="C13" s="5">
        <v>34</v>
      </c>
      <c r="D13" s="5">
        <v>24.75</v>
      </c>
      <c r="E13" s="5">
        <v>5.32</v>
      </c>
      <c r="F13" s="5">
        <v>10.5</v>
      </c>
      <c r="G13" s="5">
        <v>7.8</v>
      </c>
      <c r="H13" s="5">
        <v>73.3</v>
      </c>
      <c r="I13" s="5">
        <v>1.62</v>
      </c>
      <c r="J13" s="5"/>
      <c r="K13" s="5">
        <v>4</v>
      </c>
      <c r="L13" s="5">
        <v>7</v>
      </c>
      <c r="M13" s="6">
        <v>1.03</v>
      </c>
      <c r="N13" s="7">
        <f t="shared" si="0"/>
        <v>169.32</v>
      </c>
      <c r="O13" s="44">
        <f t="shared" si="1"/>
        <v>0.003599837229188361</v>
      </c>
    </row>
    <row r="14" spans="1:15" ht="19.5" customHeight="1">
      <c r="A14" s="43" t="s">
        <v>16</v>
      </c>
      <c r="B14" s="5"/>
      <c r="C14" s="5">
        <v>52.95</v>
      </c>
      <c r="D14" s="5">
        <v>336.7</v>
      </c>
      <c r="E14" s="5">
        <v>207.34</v>
      </c>
      <c r="F14" s="5">
        <v>53.03</v>
      </c>
      <c r="G14" s="5">
        <v>36.07</v>
      </c>
      <c r="H14" s="5">
        <v>46.55</v>
      </c>
      <c r="I14" s="5">
        <v>30.87</v>
      </c>
      <c r="J14" s="5">
        <v>3.2</v>
      </c>
      <c r="K14" s="5">
        <v>19.3</v>
      </c>
      <c r="L14" s="5">
        <v>4</v>
      </c>
      <c r="M14" s="6">
        <v>0.55</v>
      </c>
      <c r="N14" s="7">
        <f t="shared" si="0"/>
        <v>790.56</v>
      </c>
      <c r="O14" s="44">
        <f t="shared" si="1"/>
        <v>0.0168077446250127</v>
      </c>
    </row>
    <row r="15" spans="1:15" ht="19.5" customHeight="1">
      <c r="A15" s="43" t="s">
        <v>17</v>
      </c>
      <c r="B15" s="5"/>
      <c r="C15" s="5">
        <v>209.61</v>
      </c>
      <c r="D15" s="5">
        <v>5042.410000000007</v>
      </c>
      <c r="E15" s="5">
        <v>4371.43</v>
      </c>
      <c r="F15" s="5">
        <v>1860.12</v>
      </c>
      <c r="G15" s="5">
        <v>635</v>
      </c>
      <c r="H15" s="5">
        <v>99.43</v>
      </c>
      <c r="I15" s="5">
        <v>37.76</v>
      </c>
      <c r="J15" s="5">
        <v>10.04</v>
      </c>
      <c r="K15" s="5">
        <v>9.75</v>
      </c>
      <c r="L15" s="5">
        <v>53.06</v>
      </c>
      <c r="M15" s="6">
        <v>25.86</v>
      </c>
      <c r="N15" s="7">
        <f t="shared" si="0"/>
        <v>12354.470000000008</v>
      </c>
      <c r="O15" s="44">
        <f t="shared" si="1"/>
        <v>0.26266289305983204</v>
      </c>
    </row>
    <row r="16" spans="1:15" ht="19.5" customHeight="1">
      <c r="A16" s="43" t="s">
        <v>18</v>
      </c>
      <c r="B16" s="5"/>
      <c r="C16" s="5">
        <v>170.53</v>
      </c>
      <c r="D16" s="5">
        <v>2596.48</v>
      </c>
      <c r="E16" s="5">
        <v>637.99</v>
      </c>
      <c r="F16" s="5">
        <v>3526.09</v>
      </c>
      <c r="G16" s="5">
        <v>1783.87</v>
      </c>
      <c r="H16" s="5">
        <v>496.2399999999992</v>
      </c>
      <c r="I16" s="5">
        <v>309.04</v>
      </c>
      <c r="J16" s="5">
        <v>3.64</v>
      </c>
      <c r="K16" s="5">
        <v>122.14</v>
      </c>
      <c r="L16" s="5">
        <v>131.68</v>
      </c>
      <c r="M16" s="6">
        <v>13.36</v>
      </c>
      <c r="N16" s="7">
        <f t="shared" si="0"/>
        <v>9791.06</v>
      </c>
      <c r="O16" s="44">
        <f t="shared" si="1"/>
        <v>0.20816337291056575</v>
      </c>
    </row>
    <row r="17" spans="1:15" ht="19.5" customHeight="1">
      <c r="A17" s="43" t="s">
        <v>19</v>
      </c>
      <c r="B17" s="5"/>
      <c r="C17" s="5">
        <v>7.41</v>
      </c>
      <c r="D17" s="5">
        <v>2604.31</v>
      </c>
      <c r="E17" s="5">
        <v>921.91</v>
      </c>
      <c r="F17" s="5">
        <v>482.95</v>
      </c>
      <c r="G17" s="5">
        <v>10676.91</v>
      </c>
      <c r="H17" s="5">
        <v>1114.25</v>
      </c>
      <c r="I17" s="5">
        <v>905.8399999999992</v>
      </c>
      <c r="J17" s="5">
        <v>23.67</v>
      </c>
      <c r="K17" s="5">
        <v>98.84</v>
      </c>
      <c r="L17" s="5">
        <v>1.85</v>
      </c>
      <c r="M17" s="6">
        <v>1.02</v>
      </c>
      <c r="N17" s="7">
        <f t="shared" si="0"/>
        <v>16838.959999999995</v>
      </c>
      <c r="O17" s="44">
        <f t="shared" si="1"/>
        <v>0.35800564085054115</v>
      </c>
    </row>
    <row r="18" spans="1:15" ht="19.5" customHeight="1">
      <c r="A18" s="43" t="s">
        <v>20</v>
      </c>
      <c r="B18" s="5"/>
      <c r="C18" s="5">
        <v>38.72</v>
      </c>
      <c r="D18" s="5">
        <v>380.82</v>
      </c>
      <c r="E18" s="5">
        <v>591.37</v>
      </c>
      <c r="F18" s="5">
        <v>1912.95</v>
      </c>
      <c r="G18" s="5">
        <v>1151.96</v>
      </c>
      <c r="H18" s="5">
        <v>441.81</v>
      </c>
      <c r="I18" s="5">
        <v>124.02</v>
      </c>
      <c r="J18" s="5">
        <v>39.61</v>
      </c>
      <c r="K18" s="5">
        <v>14.95</v>
      </c>
      <c r="L18" s="5">
        <v>0.33</v>
      </c>
      <c r="M18" s="6">
        <v>0.03</v>
      </c>
      <c r="N18" s="7">
        <f t="shared" si="0"/>
        <v>4696.57</v>
      </c>
      <c r="O18" s="44">
        <f t="shared" si="1"/>
        <v>0.09985168636598854</v>
      </c>
    </row>
    <row r="19" spans="1:15" ht="19.5" customHeight="1">
      <c r="A19" s="43" t="s">
        <v>21</v>
      </c>
      <c r="B19" s="5"/>
      <c r="C19" s="5">
        <v>1.6</v>
      </c>
      <c r="D19" s="5">
        <v>169.64</v>
      </c>
      <c r="E19" s="5">
        <v>411.74</v>
      </c>
      <c r="F19" s="5">
        <v>34</v>
      </c>
      <c r="G19" s="5">
        <v>489.23</v>
      </c>
      <c r="H19" s="5">
        <v>91.99</v>
      </c>
      <c r="I19" s="5">
        <v>14.73</v>
      </c>
      <c r="J19" s="5">
        <v>1.8</v>
      </c>
      <c r="K19" s="5"/>
      <c r="L19" s="5"/>
      <c r="M19" s="6"/>
      <c r="N19" s="7">
        <f t="shared" si="0"/>
        <v>1214.73</v>
      </c>
      <c r="O19" s="44">
        <f t="shared" si="1"/>
        <v>0.025825834381124367</v>
      </c>
    </row>
    <row r="20" spans="1:15" ht="19.5" customHeight="1">
      <c r="A20" s="43" t="s">
        <v>22</v>
      </c>
      <c r="B20" s="5"/>
      <c r="C20" s="5"/>
      <c r="D20" s="5">
        <v>144.86</v>
      </c>
      <c r="E20" s="5">
        <v>410.44</v>
      </c>
      <c r="F20" s="5">
        <v>384</v>
      </c>
      <c r="G20" s="5">
        <v>8</v>
      </c>
      <c r="H20" s="5">
        <v>54.82</v>
      </c>
      <c r="I20" s="5">
        <v>0.9</v>
      </c>
      <c r="J20" s="5"/>
      <c r="K20" s="5"/>
      <c r="L20" s="5"/>
      <c r="M20" s="6"/>
      <c r="N20" s="7">
        <f t="shared" si="0"/>
        <v>1003.02</v>
      </c>
      <c r="O20" s="44">
        <f t="shared" si="1"/>
        <v>0.021324762211318862</v>
      </c>
    </row>
    <row r="21" spans="1:15" ht="19.5" customHeight="1">
      <c r="A21" s="45" t="s">
        <v>23</v>
      </c>
      <c r="B21" s="46"/>
      <c r="C21" s="46">
        <v>0.01</v>
      </c>
      <c r="D21" s="46">
        <v>29.15</v>
      </c>
      <c r="E21" s="46">
        <v>4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33.16</v>
      </c>
      <c r="O21" s="49">
        <f t="shared" si="1"/>
        <v>0.0007050000148823885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514.83</v>
      </c>
      <c r="D22" s="86">
        <f t="shared" si="2"/>
        <v>11335.720000000007</v>
      </c>
      <c r="E22" s="86">
        <f t="shared" si="2"/>
        <v>7574.0599999999995</v>
      </c>
      <c r="F22" s="86">
        <f t="shared" si="2"/>
        <v>8264.14</v>
      </c>
      <c r="G22" s="86">
        <f t="shared" si="2"/>
        <v>14900.09</v>
      </c>
      <c r="H22" s="86">
        <f t="shared" si="2"/>
        <v>2427.939999999999</v>
      </c>
      <c r="I22" s="86">
        <f t="shared" si="2"/>
        <v>1427.9099999999994</v>
      </c>
      <c r="J22" s="86">
        <f>SUM(J10:J21)</f>
        <v>81.96</v>
      </c>
      <c r="K22" s="86">
        <f t="shared" si="2"/>
        <v>269.04</v>
      </c>
      <c r="L22" s="86">
        <f t="shared" si="2"/>
        <v>197.92000000000002</v>
      </c>
      <c r="M22" s="86">
        <f t="shared" si="2"/>
        <v>41.85</v>
      </c>
      <c r="N22" s="86">
        <f t="shared" si="2"/>
        <v>47035.46000000001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O8:O9"/>
    <mergeCell ref="A8:A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customWidth="1"/>
    <col min="3" max="3" width="6.57421875" style="0" bestFit="1" customWidth="1"/>
    <col min="4" max="6" width="9.140625" style="0" bestFit="1" customWidth="1"/>
    <col min="7" max="7" width="8.140625" style="0" bestFit="1" customWidth="1"/>
    <col min="8" max="8" width="9.140625" style="0" bestFit="1" customWidth="1"/>
    <col min="9" max="9" width="6.57421875" style="0" bestFit="1" customWidth="1"/>
    <col min="10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84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44"/>
    </row>
    <row r="10" spans="1:15" ht="19.5" customHeight="1">
      <c r="A10" s="38" t="s">
        <v>12</v>
      </c>
      <c r="B10" s="39"/>
      <c r="C10" s="39"/>
      <c r="D10" s="39">
        <v>1.3</v>
      </c>
      <c r="E10" s="39"/>
      <c r="F10" s="39"/>
      <c r="G10" s="39"/>
      <c r="H10" s="39"/>
      <c r="I10" s="39"/>
      <c r="J10" s="39"/>
      <c r="K10" s="39"/>
      <c r="L10" s="39">
        <v>12.05</v>
      </c>
      <c r="M10" s="40"/>
      <c r="N10" s="41">
        <f>SUM(B10:M10)</f>
        <v>13.350000000000001</v>
      </c>
      <c r="O10" s="42">
        <f>+N10/$N$22</f>
        <v>0.00022873642230877454</v>
      </c>
    </row>
    <row r="11" spans="1:15" ht="19.5" customHeight="1">
      <c r="A11" s="43" t="s">
        <v>13</v>
      </c>
      <c r="B11" s="5"/>
      <c r="C11" s="5"/>
      <c r="D11" s="5">
        <v>0.4</v>
      </c>
      <c r="E11" s="5">
        <v>0.5</v>
      </c>
      <c r="F11" s="5"/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0.9</v>
      </c>
      <c r="O11" s="44">
        <f aca="true" t="shared" si="1" ref="O11:O21">+N11/$N$22</f>
        <v>1.5420432964636485E-05</v>
      </c>
    </row>
    <row r="12" spans="1:15" ht="19.5" customHeight="1">
      <c r="A12" s="43" t="s">
        <v>14</v>
      </c>
      <c r="B12" s="5"/>
      <c r="C12" s="5"/>
      <c r="D12" s="5"/>
      <c r="E12" s="5"/>
      <c r="F12" s="5">
        <v>2.3</v>
      </c>
      <c r="G12" s="5">
        <v>40</v>
      </c>
      <c r="H12" s="5">
        <v>210.75</v>
      </c>
      <c r="I12" s="5">
        <v>5.66</v>
      </c>
      <c r="J12" s="5">
        <v>6.95</v>
      </c>
      <c r="K12" s="5"/>
      <c r="L12" s="5"/>
      <c r="M12" s="6">
        <v>1.5</v>
      </c>
      <c r="N12" s="7">
        <f t="shared" si="0"/>
        <v>267.16</v>
      </c>
      <c r="O12" s="44">
        <f t="shared" si="1"/>
        <v>0.004577469856480315</v>
      </c>
    </row>
    <row r="13" spans="1:15" ht="19.5" customHeight="1">
      <c r="A13" s="43" t="s">
        <v>15</v>
      </c>
      <c r="B13" s="5"/>
      <c r="C13" s="5">
        <v>101.61</v>
      </c>
      <c r="D13" s="5">
        <v>92.4</v>
      </c>
      <c r="E13" s="5">
        <v>0.31</v>
      </c>
      <c r="F13" s="5">
        <v>0.15</v>
      </c>
      <c r="G13" s="5">
        <v>10.9</v>
      </c>
      <c r="H13" s="5">
        <v>6.249999999999995</v>
      </c>
      <c r="I13" s="5">
        <v>7</v>
      </c>
      <c r="J13" s="5"/>
      <c r="K13" s="5">
        <v>0.5</v>
      </c>
      <c r="L13" s="5"/>
      <c r="M13" s="6">
        <v>0.04</v>
      </c>
      <c r="N13" s="7">
        <f t="shared" si="0"/>
        <v>219.16</v>
      </c>
      <c r="O13" s="44">
        <f t="shared" si="1"/>
        <v>0.0037550467650330354</v>
      </c>
    </row>
    <row r="14" spans="1:15" ht="19.5" customHeight="1">
      <c r="A14" s="43" t="s">
        <v>16</v>
      </c>
      <c r="B14" s="5"/>
      <c r="C14" s="5">
        <v>0.07</v>
      </c>
      <c r="D14" s="5">
        <v>720.92</v>
      </c>
      <c r="E14" s="5">
        <v>57.14</v>
      </c>
      <c r="F14" s="5">
        <v>50.95</v>
      </c>
      <c r="G14" s="5">
        <v>61.1</v>
      </c>
      <c r="H14" s="5">
        <v>18.88</v>
      </c>
      <c r="I14" s="5">
        <v>1.68</v>
      </c>
      <c r="J14" s="5">
        <v>0.1</v>
      </c>
      <c r="K14" s="5"/>
      <c r="L14" s="5"/>
      <c r="M14" s="6">
        <v>0.01</v>
      </c>
      <c r="N14" s="7">
        <f t="shared" si="0"/>
        <v>910.85</v>
      </c>
      <c r="O14" s="44">
        <f t="shared" si="1"/>
        <v>0.01560633485093238</v>
      </c>
    </row>
    <row r="15" spans="1:15" ht="19.5" customHeight="1">
      <c r="A15" s="43" t="s">
        <v>17</v>
      </c>
      <c r="B15" s="5"/>
      <c r="C15" s="5">
        <v>266.8</v>
      </c>
      <c r="D15" s="5">
        <v>5874.25</v>
      </c>
      <c r="E15" s="5">
        <v>2976.26</v>
      </c>
      <c r="F15" s="5">
        <v>5407.15</v>
      </c>
      <c r="G15" s="5">
        <v>1577.3</v>
      </c>
      <c r="H15" s="5">
        <v>350.82</v>
      </c>
      <c r="I15" s="5">
        <v>58.19</v>
      </c>
      <c r="J15" s="5">
        <v>2.9</v>
      </c>
      <c r="K15" s="5">
        <v>3.15</v>
      </c>
      <c r="L15" s="5">
        <v>3</v>
      </c>
      <c r="M15" s="6">
        <v>2.18</v>
      </c>
      <c r="N15" s="7">
        <f t="shared" si="0"/>
        <v>16522.000000000004</v>
      </c>
      <c r="O15" s="44">
        <f t="shared" si="1"/>
        <v>0.2830848816019156</v>
      </c>
    </row>
    <row r="16" spans="1:15" ht="19.5" customHeight="1">
      <c r="A16" s="43" t="s">
        <v>18</v>
      </c>
      <c r="B16" s="5"/>
      <c r="C16" s="5">
        <v>41.1</v>
      </c>
      <c r="D16" s="5">
        <v>4997.43</v>
      </c>
      <c r="E16" s="5">
        <v>6882.220000000007</v>
      </c>
      <c r="F16" s="5">
        <v>7118.79</v>
      </c>
      <c r="G16" s="5">
        <v>1969.84</v>
      </c>
      <c r="H16" s="5">
        <v>5024.9800000000205</v>
      </c>
      <c r="I16" s="5">
        <v>99.93</v>
      </c>
      <c r="J16" s="5">
        <v>15.9</v>
      </c>
      <c r="K16" s="5">
        <v>3.48</v>
      </c>
      <c r="L16" s="5"/>
      <c r="M16" s="6">
        <v>4.9</v>
      </c>
      <c r="N16" s="7">
        <f t="shared" si="0"/>
        <v>26158.570000000032</v>
      </c>
      <c r="O16" s="44">
        <f t="shared" si="1"/>
        <v>0.44819608348416834</v>
      </c>
    </row>
    <row r="17" spans="1:15" ht="19.5" customHeight="1">
      <c r="A17" s="43" t="s">
        <v>19</v>
      </c>
      <c r="B17" s="5"/>
      <c r="C17" s="5">
        <v>42.3</v>
      </c>
      <c r="D17" s="5">
        <v>707.68</v>
      </c>
      <c r="E17" s="5">
        <v>161.55</v>
      </c>
      <c r="F17" s="5">
        <v>389.15</v>
      </c>
      <c r="G17" s="5">
        <v>651.35</v>
      </c>
      <c r="H17" s="5">
        <v>1662.19</v>
      </c>
      <c r="I17" s="5">
        <v>118.68</v>
      </c>
      <c r="J17" s="5">
        <v>15.95</v>
      </c>
      <c r="K17" s="5">
        <v>2.9</v>
      </c>
      <c r="L17" s="5">
        <v>0.08</v>
      </c>
      <c r="M17" s="6">
        <v>0.51</v>
      </c>
      <c r="N17" s="7">
        <f t="shared" si="0"/>
        <v>3752.3399999999997</v>
      </c>
      <c r="O17" s="44">
        <f t="shared" si="1"/>
        <v>0.06429189714502673</v>
      </c>
    </row>
    <row r="18" spans="1:15" ht="19.5" customHeight="1">
      <c r="A18" s="43" t="s">
        <v>20</v>
      </c>
      <c r="B18" s="5"/>
      <c r="C18" s="5">
        <v>0.01</v>
      </c>
      <c r="D18" s="5">
        <v>702.77</v>
      </c>
      <c r="E18" s="5">
        <v>32.07</v>
      </c>
      <c r="F18" s="5">
        <v>616.6</v>
      </c>
      <c r="G18" s="5">
        <v>1062.03</v>
      </c>
      <c r="H18" s="5">
        <v>277.37</v>
      </c>
      <c r="I18" s="5">
        <v>56.7</v>
      </c>
      <c r="J18" s="5">
        <v>5.75</v>
      </c>
      <c r="K18" s="5">
        <v>10.45</v>
      </c>
      <c r="L18" s="5"/>
      <c r="M18" s="6">
        <v>1.02</v>
      </c>
      <c r="N18" s="7">
        <f t="shared" si="0"/>
        <v>2764.7699999999995</v>
      </c>
      <c r="O18" s="44">
        <f t="shared" si="1"/>
        <v>0.04737105605293112</v>
      </c>
    </row>
    <row r="19" spans="1:15" ht="19.5" customHeight="1">
      <c r="A19" s="43" t="s">
        <v>21</v>
      </c>
      <c r="B19" s="5"/>
      <c r="C19" s="5"/>
      <c r="D19" s="5">
        <v>64.6</v>
      </c>
      <c r="E19" s="5">
        <v>13.81</v>
      </c>
      <c r="F19" s="5">
        <v>48.65</v>
      </c>
      <c r="G19" s="5">
        <v>372.62</v>
      </c>
      <c r="H19" s="5">
        <v>6599.02</v>
      </c>
      <c r="I19" s="5">
        <v>70.23</v>
      </c>
      <c r="J19" s="5"/>
      <c r="K19" s="5"/>
      <c r="L19" s="5">
        <v>0.03</v>
      </c>
      <c r="M19" s="6"/>
      <c r="N19" s="7">
        <f t="shared" si="0"/>
        <v>7168.96</v>
      </c>
      <c r="O19" s="44">
        <f t="shared" si="1"/>
        <v>0.12283163011795596</v>
      </c>
    </row>
    <row r="20" spans="1:15" ht="19.5" customHeight="1">
      <c r="A20" s="43" t="s">
        <v>22</v>
      </c>
      <c r="B20" s="5"/>
      <c r="C20" s="5"/>
      <c r="D20" s="5"/>
      <c r="E20" s="5">
        <v>1.9</v>
      </c>
      <c r="F20" s="5">
        <v>560</v>
      </c>
      <c r="G20" s="5">
        <v>2.01</v>
      </c>
      <c r="H20" s="5">
        <v>19.04</v>
      </c>
      <c r="I20" s="5">
        <v>2.81</v>
      </c>
      <c r="J20" s="5"/>
      <c r="K20" s="5"/>
      <c r="L20" s="5"/>
      <c r="M20" s="6"/>
      <c r="N20" s="7">
        <f t="shared" si="0"/>
        <v>585.7599999999999</v>
      </c>
      <c r="O20" s="44">
        <f t="shared" si="1"/>
        <v>0.010036303125961628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0.3</v>
      </c>
      <c r="I21" s="46"/>
      <c r="J21" s="46"/>
      <c r="K21" s="46"/>
      <c r="L21" s="46"/>
      <c r="M21" s="47"/>
      <c r="N21" s="48">
        <f t="shared" si="0"/>
        <v>0.3</v>
      </c>
      <c r="O21" s="49">
        <f t="shared" si="1"/>
        <v>5.140144321545495E-06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451.89000000000004</v>
      </c>
      <c r="D22" s="86">
        <f t="shared" si="2"/>
        <v>13161.750000000002</v>
      </c>
      <c r="E22" s="86">
        <f t="shared" si="2"/>
        <v>10125.760000000006</v>
      </c>
      <c r="F22" s="86">
        <f t="shared" si="2"/>
        <v>14193.74</v>
      </c>
      <c r="G22" s="86">
        <f t="shared" si="2"/>
        <v>5747.15</v>
      </c>
      <c r="H22" s="86">
        <f t="shared" si="2"/>
        <v>14169.60000000002</v>
      </c>
      <c r="I22" s="86">
        <f t="shared" si="2"/>
        <v>420.88</v>
      </c>
      <c r="J22" s="86">
        <f>SUM(J10:J21)</f>
        <v>47.55</v>
      </c>
      <c r="K22" s="86">
        <f t="shared" si="2"/>
        <v>20.479999999999997</v>
      </c>
      <c r="L22" s="86">
        <f t="shared" si="2"/>
        <v>15.16</v>
      </c>
      <c r="M22" s="86">
        <f t="shared" si="2"/>
        <v>10.16</v>
      </c>
      <c r="N22" s="86">
        <f t="shared" si="2"/>
        <v>58364.12000000003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9" width="9.140625" style="0" bestFit="1" customWidth="1"/>
    <col min="10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26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>
        <v>0.1</v>
      </c>
      <c r="L11" s="5"/>
      <c r="M11" s="6"/>
      <c r="N11" s="7">
        <f aca="true" t="shared" si="0" ref="N11:N21">SUM(B11:M11)</f>
        <v>0.1</v>
      </c>
      <c r="O11" s="44">
        <f aca="true" t="shared" si="1" ref="O11:O21">+N11/$N$22</f>
        <v>1.5570862058978682E-06</v>
      </c>
    </row>
    <row r="12" spans="1:15" ht="19.5" customHeight="1">
      <c r="A12" s="43" t="s">
        <v>14</v>
      </c>
      <c r="B12" s="5"/>
      <c r="C12" s="5"/>
      <c r="D12" s="5">
        <v>15</v>
      </c>
      <c r="E12" s="5"/>
      <c r="F12" s="5"/>
      <c r="G12" s="5">
        <v>32</v>
      </c>
      <c r="H12" s="5">
        <v>21.83</v>
      </c>
      <c r="I12" s="5">
        <v>1.35</v>
      </c>
      <c r="J12" s="5">
        <v>3.2</v>
      </c>
      <c r="K12" s="5">
        <v>0.95</v>
      </c>
      <c r="L12" s="5">
        <v>5.5</v>
      </c>
      <c r="M12" s="6">
        <v>30.01</v>
      </c>
      <c r="N12" s="7">
        <f t="shared" si="0"/>
        <v>109.84</v>
      </c>
      <c r="O12" s="44">
        <f t="shared" si="1"/>
        <v>0.0017103034885582182</v>
      </c>
    </row>
    <row r="13" spans="1:15" ht="19.5" customHeight="1">
      <c r="A13" s="43" t="s">
        <v>15</v>
      </c>
      <c r="B13" s="5"/>
      <c r="C13" s="5">
        <v>6</v>
      </c>
      <c r="D13" s="5">
        <v>0.01</v>
      </c>
      <c r="E13" s="5">
        <v>3.2</v>
      </c>
      <c r="F13" s="5">
        <v>87</v>
      </c>
      <c r="G13" s="5">
        <v>55</v>
      </c>
      <c r="H13" s="5">
        <v>32.52</v>
      </c>
      <c r="I13" s="5">
        <v>8.85</v>
      </c>
      <c r="J13" s="5">
        <v>2.1</v>
      </c>
      <c r="K13" s="5">
        <v>0.66</v>
      </c>
      <c r="L13" s="5">
        <v>102.7</v>
      </c>
      <c r="M13" s="6"/>
      <c r="N13" s="7">
        <f t="shared" si="0"/>
        <v>298.04</v>
      </c>
      <c r="O13" s="44">
        <f t="shared" si="1"/>
        <v>0.004640739728058006</v>
      </c>
    </row>
    <row r="14" spans="1:15" ht="19.5" customHeight="1">
      <c r="A14" s="43" t="s">
        <v>16</v>
      </c>
      <c r="B14" s="5"/>
      <c r="C14" s="5">
        <v>4</v>
      </c>
      <c r="D14" s="5">
        <v>42.32</v>
      </c>
      <c r="E14" s="5">
        <v>63.43</v>
      </c>
      <c r="F14" s="5">
        <v>607.5</v>
      </c>
      <c r="G14" s="5">
        <v>97.88</v>
      </c>
      <c r="H14" s="5">
        <v>365.37</v>
      </c>
      <c r="I14" s="5">
        <v>105.12</v>
      </c>
      <c r="J14" s="5">
        <v>7.2</v>
      </c>
      <c r="K14" s="5">
        <v>3.83</v>
      </c>
      <c r="L14" s="5">
        <v>201.6</v>
      </c>
      <c r="M14" s="6">
        <v>50.3</v>
      </c>
      <c r="N14" s="7">
        <f t="shared" si="0"/>
        <v>1548.5499999999997</v>
      </c>
      <c r="O14" s="44">
        <f t="shared" si="1"/>
        <v>0.02411225844143143</v>
      </c>
    </row>
    <row r="15" spans="1:15" ht="19.5" customHeight="1">
      <c r="A15" s="43" t="s">
        <v>17</v>
      </c>
      <c r="B15" s="5"/>
      <c r="C15" s="5">
        <v>145.81</v>
      </c>
      <c r="D15" s="5">
        <v>357.52</v>
      </c>
      <c r="E15" s="5">
        <v>157.17</v>
      </c>
      <c r="F15" s="5">
        <v>1794.42</v>
      </c>
      <c r="G15" s="5">
        <v>3015.92</v>
      </c>
      <c r="H15" s="5">
        <v>527.009999999999</v>
      </c>
      <c r="I15" s="5">
        <v>301.27</v>
      </c>
      <c r="J15" s="5">
        <v>49.27</v>
      </c>
      <c r="K15" s="5">
        <v>642.9</v>
      </c>
      <c r="L15" s="5">
        <v>105.54</v>
      </c>
      <c r="M15" s="6">
        <v>3.1</v>
      </c>
      <c r="N15" s="7">
        <f t="shared" si="0"/>
        <v>7099.929999999999</v>
      </c>
      <c r="O15" s="44">
        <f t="shared" si="1"/>
        <v>0.1105520306584045</v>
      </c>
    </row>
    <row r="16" spans="1:15" ht="19.5" customHeight="1">
      <c r="A16" s="43" t="s">
        <v>18</v>
      </c>
      <c r="B16" s="5"/>
      <c r="C16" s="5">
        <v>9</v>
      </c>
      <c r="D16" s="5">
        <v>1381.05</v>
      </c>
      <c r="E16" s="5">
        <v>927.44</v>
      </c>
      <c r="F16" s="5">
        <v>630.93</v>
      </c>
      <c r="G16" s="5">
        <v>4964.43</v>
      </c>
      <c r="H16" s="5">
        <v>12570.24</v>
      </c>
      <c r="I16" s="5">
        <v>7302.420000000015</v>
      </c>
      <c r="J16" s="5">
        <v>507.25</v>
      </c>
      <c r="K16" s="5">
        <v>785.42</v>
      </c>
      <c r="L16" s="5">
        <v>3127.47</v>
      </c>
      <c r="M16" s="6">
        <v>0.14</v>
      </c>
      <c r="N16" s="7">
        <f t="shared" si="0"/>
        <v>32205.790000000015</v>
      </c>
      <c r="O16" s="44">
        <f t="shared" si="1"/>
        <v>0.5014719135904352</v>
      </c>
    </row>
    <row r="17" spans="1:15" ht="19.5" customHeight="1">
      <c r="A17" s="43" t="s">
        <v>19</v>
      </c>
      <c r="B17" s="5"/>
      <c r="C17" s="5">
        <v>23.3</v>
      </c>
      <c r="D17" s="5">
        <v>1266.51</v>
      </c>
      <c r="E17" s="5">
        <v>498.67</v>
      </c>
      <c r="F17" s="5">
        <v>399.4</v>
      </c>
      <c r="G17" s="5">
        <v>1207.38</v>
      </c>
      <c r="H17" s="5">
        <v>4645.730000000012</v>
      </c>
      <c r="I17" s="5">
        <v>1516.08</v>
      </c>
      <c r="J17" s="5">
        <v>604.15</v>
      </c>
      <c r="K17" s="5">
        <v>104.51</v>
      </c>
      <c r="L17" s="5"/>
      <c r="M17" s="6">
        <v>0.38</v>
      </c>
      <c r="N17" s="7">
        <f t="shared" si="0"/>
        <v>10266.110000000011</v>
      </c>
      <c r="O17" s="44">
        <f t="shared" si="1"/>
        <v>0.1598521826923018</v>
      </c>
    </row>
    <row r="18" spans="1:15" ht="19.5" customHeight="1">
      <c r="A18" s="43" t="s">
        <v>20</v>
      </c>
      <c r="B18" s="5"/>
      <c r="C18" s="5">
        <v>0.05</v>
      </c>
      <c r="D18" s="5">
        <v>1372.15</v>
      </c>
      <c r="E18" s="5">
        <v>2900.82</v>
      </c>
      <c r="F18" s="5">
        <v>690.21</v>
      </c>
      <c r="G18" s="5">
        <v>1988.24</v>
      </c>
      <c r="H18" s="5">
        <v>1932.2</v>
      </c>
      <c r="I18" s="5">
        <v>1186.6</v>
      </c>
      <c r="J18" s="5">
        <v>87.3</v>
      </c>
      <c r="K18" s="5">
        <v>33.8</v>
      </c>
      <c r="L18" s="5"/>
      <c r="M18" s="6">
        <v>0.09</v>
      </c>
      <c r="N18" s="7">
        <f t="shared" si="0"/>
        <v>10191.46</v>
      </c>
      <c r="O18" s="44">
        <f t="shared" si="1"/>
        <v>0.15868981783959885</v>
      </c>
    </row>
    <row r="19" spans="1:15" ht="19.5" customHeight="1">
      <c r="A19" s="43" t="s">
        <v>21</v>
      </c>
      <c r="B19" s="5"/>
      <c r="C19" s="5"/>
      <c r="D19" s="5">
        <v>21.08</v>
      </c>
      <c r="E19" s="5">
        <v>58.35</v>
      </c>
      <c r="F19" s="5">
        <v>92.75</v>
      </c>
      <c r="G19" s="5">
        <v>283.22</v>
      </c>
      <c r="H19" s="5">
        <v>926.38</v>
      </c>
      <c r="I19" s="5">
        <v>1112.34</v>
      </c>
      <c r="J19" s="5">
        <v>0.1</v>
      </c>
      <c r="K19" s="5"/>
      <c r="L19" s="5"/>
      <c r="M19" s="6"/>
      <c r="N19" s="7">
        <f t="shared" si="0"/>
        <v>2494.22</v>
      </c>
      <c r="O19" s="44">
        <f t="shared" si="1"/>
        <v>0.038837155564745804</v>
      </c>
    </row>
    <row r="20" spans="1:15" ht="19.5" customHeight="1">
      <c r="A20" s="43" t="s">
        <v>22</v>
      </c>
      <c r="B20" s="5"/>
      <c r="C20" s="5"/>
      <c r="D20" s="5">
        <v>2.5</v>
      </c>
      <c r="E20" s="5">
        <v>2</v>
      </c>
      <c r="F20" s="5"/>
      <c r="G20" s="5"/>
      <c r="H20" s="5">
        <v>2.15</v>
      </c>
      <c r="I20" s="5">
        <v>1.42</v>
      </c>
      <c r="J20" s="5"/>
      <c r="K20" s="5"/>
      <c r="L20" s="5"/>
      <c r="M20" s="6"/>
      <c r="N20" s="7">
        <f t="shared" si="0"/>
        <v>8.07</v>
      </c>
      <c r="O20" s="44">
        <f t="shared" si="1"/>
        <v>0.00012565685681595795</v>
      </c>
    </row>
    <row r="21" spans="1:15" ht="19.5" customHeight="1">
      <c r="A21" s="45" t="s">
        <v>23</v>
      </c>
      <c r="B21" s="46"/>
      <c r="C21" s="46"/>
      <c r="D21" s="46"/>
      <c r="E21" s="46">
        <v>0.41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0.41</v>
      </c>
      <c r="O21" s="49">
        <f t="shared" si="1"/>
        <v>6.384053444181259E-06</v>
      </c>
    </row>
    <row r="22" spans="1:15" ht="15">
      <c r="A22" s="82" t="s">
        <v>0</v>
      </c>
      <c r="B22" s="83">
        <f>SUM(B10:B21)</f>
        <v>0</v>
      </c>
      <c r="C22" s="83">
        <f aca="true" t="shared" si="2" ref="C22:N22">SUM(C10:C21)</f>
        <v>188.16000000000003</v>
      </c>
      <c r="D22" s="83">
        <f t="shared" si="2"/>
        <v>4458.139999999999</v>
      </c>
      <c r="E22" s="83">
        <f t="shared" si="2"/>
        <v>4611.490000000001</v>
      </c>
      <c r="F22" s="83">
        <f t="shared" si="2"/>
        <v>4302.21</v>
      </c>
      <c r="G22" s="83">
        <f t="shared" si="2"/>
        <v>11644.07</v>
      </c>
      <c r="H22" s="83">
        <f t="shared" si="2"/>
        <v>21023.430000000015</v>
      </c>
      <c r="I22" s="83">
        <f t="shared" si="2"/>
        <v>11535.450000000015</v>
      </c>
      <c r="J22" s="83">
        <f>SUM(J10:J21)</f>
        <v>1260.57</v>
      </c>
      <c r="K22" s="83">
        <f t="shared" si="2"/>
        <v>1572.1699999999998</v>
      </c>
      <c r="L22" s="83">
        <f t="shared" si="2"/>
        <v>3542.81</v>
      </c>
      <c r="M22" s="83">
        <f t="shared" si="2"/>
        <v>84.02</v>
      </c>
      <c r="N22" s="83">
        <f t="shared" si="2"/>
        <v>64222.52000000003</v>
      </c>
      <c r="O22" s="84">
        <f>SUM(O10:O21)</f>
        <v>0.9999999999999999</v>
      </c>
    </row>
  </sheetData>
  <sheetProtection/>
  <mergeCells count="6">
    <mergeCell ref="B8:M8"/>
    <mergeCell ref="N8:N9"/>
    <mergeCell ref="A5:O5"/>
    <mergeCell ref="A6:O6"/>
    <mergeCell ref="O8:O9"/>
    <mergeCell ref="A8:A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28125" style="0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9" width="8.140625" style="0" bestFit="1" customWidth="1"/>
    <col min="10" max="10" width="6.57421875" style="0" bestFit="1" customWidth="1"/>
    <col min="11" max="11" width="8.14062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52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37"/>
    </row>
    <row r="10" spans="1:15" ht="19.5" customHeight="1">
      <c r="A10" s="38" t="s">
        <v>12</v>
      </c>
      <c r="B10" s="39"/>
      <c r="C10" s="39"/>
      <c r="D10" s="39"/>
      <c r="E10" s="39">
        <v>1.5</v>
      </c>
      <c r="F10" s="39">
        <v>6.5</v>
      </c>
      <c r="G10" s="39"/>
      <c r="H10" s="39"/>
      <c r="I10" s="39"/>
      <c r="J10" s="39"/>
      <c r="K10" s="39"/>
      <c r="L10" s="39">
        <v>6</v>
      </c>
      <c r="M10" s="90"/>
      <c r="N10" s="41">
        <f>SUM(B10:M10)</f>
        <v>14</v>
      </c>
      <c r="O10" s="42">
        <f>+N10/$N$22</f>
        <v>0.0003330430308247976</v>
      </c>
    </row>
    <row r="11" spans="1:15" ht="19.5" customHeight="1">
      <c r="A11" s="43" t="s">
        <v>13</v>
      </c>
      <c r="B11" s="5"/>
      <c r="C11" s="5"/>
      <c r="D11" s="5">
        <v>1.5</v>
      </c>
      <c r="E11" s="5"/>
      <c r="F11" s="5"/>
      <c r="G11" s="5">
        <v>30</v>
      </c>
      <c r="H11" s="5">
        <v>0.09</v>
      </c>
      <c r="I11" s="5"/>
      <c r="J11" s="5"/>
      <c r="K11" s="5"/>
      <c r="L11" s="5"/>
      <c r="M11" s="8">
        <v>10</v>
      </c>
      <c r="N11" s="7">
        <f aca="true" t="shared" si="0" ref="N11:N21">SUM(B11:M11)</f>
        <v>41.59</v>
      </c>
      <c r="O11" s="44">
        <f aca="true" t="shared" si="1" ref="O11:O21">+N11/$N$22</f>
        <v>0.0009893756894288094</v>
      </c>
    </row>
    <row r="12" spans="1:15" ht="19.5" customHeight="1">
      <c r="A12" s="43" t="s">
        <v>14</v>
      </c>
      <c r="B12" s="5"/>
      <c r="C12" s="5">
        <v>34.5</v>
      </c>
      <c r="D12" s="5">
        <v>31.9</v>
      </c>
      <c r="E12" s="5">
        <v>25</v>
      </c>
      <c r="F12" s="5">
        <v>6.5</v>
      </c>
      <c r="G12" s="5">
        <v>225.2</v>
      </c>
      <c r="H12" s="5">
        <v>9.59</v>
      </c>
      <c r="I12" s="5">
        <v>0.64</v>
      </c>
      <c r="J12" s="5"/>
      <c r="K12" s="5">
        <v>1.1</v>
      </c>
      <c r="L12" s="5">
        <v>3</v>
      </c>
      <c r="M12" s="8"/>
      <c r="N12" s="7">
        <f t="shared" si="0"/>
        <v>337.43</v>
      </c>
      <c r="O12" s="44">
        <f t="shared" si="1"/>
        <v>0.008027050706515104</v>
      </c>
    </row>
    <row r="13" spans="1:15" ht="19.5" customHeight="1">
      <c r="A13" s="43" t="s">
        <v>15</v>
      </c>
      <c r="B13" s="5"/>
      <c r="C13" s="5">
        <v>0.6</v>
      </c>
      <c r="D13" s="5">
        <v>363.01</v>
      </c>
      <c r="E13" s="5">
        <v>32.9</v>
      </c>
      <c r="F13" s="5">
        <v>16.1</v>
      </c>
      <c r="G13" s="5">
        <v>39.85</v>
      </c>
      <c r="H13" s="5">
        <v>30.22</v>
      </c>
      <c r="I13" s="5">
        <v>52.75</v>
      </c>
      <c r="J13" s="5"/>
      <c r="K13" s="5">
        <v>4.01</v>
      </c>
      <c r="L13" s="5">
        <v>1.05</v>
      </c>
      <c r="M13" s="8">
        <v>46</v>
      </c>
      <c r="N13" s="7">
        <f t="shared" si="0"/>
        <v>586.49</v>
      </c>
      <c r="O13" s="44">
        <f t="shared" si="1"/>
        <v>0.013951886224888254</v>
      </c>
    </row>
    <row r="14" spans="1:15" ht="19.5" customHeight="1">
      <c r="A14" s="43" t="s">
        <v>16</v>
      </c>
      <c r="B14" s="5"/>
      <c r="C14" s="5">
        <v>42.11</v>
      </c>
      <c r="D14" s="5">
        <v>177.09</v>
      </c>
      <c r="E14" s="5">
        <v>45.31</v>
      </c>
      <c r="F14" s="5">
        <v>544</v>
      </c>
      <c r="G14" s="5">
        <v>290.48</v>
      </c>
      <c r="H14" s="5">
        <v>135.78</v>
      </c>
      <c r="I14" s="5">
        <v>56.96</v>
      </c>
      <c r="J14" s="5">
        <v>11.45</v>
      </c>
      <c r="K14" s="5">
        <v>73.15</v>
      </c>
      <c r="L14" s="5">
        <v>2.01</v>
      </c>
      <c r="M14" s="8">
        <v>1.51</v>
      </c>
      <c r="N14" s="7">
        <f t="shared" si="0"/>
        <v>1379.8500000000001</v>
      </c>
      <c r="O14" s="44">
        <f t="shared" si="1"/>
        <v>0.03282495900597122</v>
      </c>
    </row>
    <row r="15" spans="1:15" ht="19.5" customHeight="1">
      <c r="A15" s="43" t="s">
        <v>17</v>
      </c>
      <c r="B15" s="5"/>
      <c r="C15" s="5">
        <v>4.03</v>
      </c>
      <c r="D15" s="5">
        <v>257.83</v>
      </c>
      <c r="E15" s="5">
        <v>109</v>
      </c>
      <c r="F15" s="5">
        <v>90.11</v>
      </c>
      <c r="G15" s="5">
        <v>328.25</v>
      </c>
      <c r="H15" s="5">
        <v>716.88</v>
      </c>
      <c r="I15" s="5">
        <v>186.08</v>
      </c>
      <c r="J15" s="5">
        <v>132.02</v>
      </c>
      <c r="K15" s="5">
        <v>997.95</v>
      </c>
      <c r="L15" s="5">
        <v>3.25</v>
      </c>
      <c r="M15" s="8">
        <v>0.02</v>
      </c>
      <c r="N15" s="7">
        <f t="shared" si="0"/>
        <v>2825.4199999999996</v>
      </c>
      <c r="O15" s="44">
        <f t="shared" si="1"/>
        <v>0.06721331715378567</v>
      </c>
    </row>
    <row r="16" spans="1:15" ht="19.5" customHeight="1">
      <c r="A16" s="43" t="s">
        <v>18</v>
      </c>
      <c r="B16" s="5"/>
      <c r="C16" s="5">
        <v>46.78</v>
      </c>
      <c r="D16" s="5">
        <v>519.86</v>
      </c>
      <c r="E16" s="5">
        <v>165.31</v>
      </c>
      <c r="F16" s="5">
        <v>4596.05</v>
      </c>
      <c r="G16" s="5">
        <v>611.55</v>
      </c>
      <c r="H16" s="5">
        <v>1991.8099999999938</v>
      </c>
      <c r="I16" s="5">
        <v>1144.42</v>
      </c>
      <c r="J16" s="5">
        <v>76.49</v>
      </c>
      <c r="K16" s="5">
        <v>2173.54</v>
      </c>
      <c r="L16" s="5">
        <v>172.77</v>
      </c>
      <c r="M16" s="8">
        <v>6.42</v>
      </c>
      <c r="N16" s="7">
        <f t="shared" si="0"/>
        <v>11504.999999999995</v>
      </c>
      <c r="O16" s="44">
        <f t="shared" si="1"/>
        <v>0.27369000497423535</v>
      </c>
    </row>
    <row r="17" spans="1:15" ht="19.5" customHeight="1">
      <c r="A17" s="43" t="s">
        <v>19</v>
      </c>
      <c r="B17" s="5"/>
      <c r="C17" s="5">
        <v>8.03</v>
      </c>
      <c r="D17" s="5">
        <v>342.92</v>
      </c>
      <c r="E17" s="5">
        <v>48.11</v>
      </c>
      <c r="F17" s="5">
        <v>568.9</v>
      </c>
      <c r="G17" s="5">
        <v>965.77</v>
      </c>
      <c r="H17" s="5">
        <v>4924.27000000001</v>
      </c>
      <c r="I17" s="5">
        <v>5273.79</v>
      </c>
      <c r="J17" s="5">
        <v>440.16</v>
      </c>
      <c r="K17" s="5">
        <v>4276.12</v>
      </c>
      <c r="L17" s="5">
        <v>320.11</v>
      </c>
      <c r="M17" s="8">
        <v>254.02</v>
      </c>
      <c r="N17" s="7">
        <f t="shared" si="0"/>
        <v>17422.20000000001</v>
      </c>
      <c r="O17" s="44">
        <f t="shared" si="1"/>
        <v>0.41445302083112806</v>
      </c>
    </row>
    <row r="18" spans="1:15" ht="19.5" customHeight="1">
      <c r="A18" s="43" t="s">
        <v>20</v>
      </c>
      <c r="B18" s="5"/>
      <c r="C18" s="5">
        <v>7.85</v>
      </c>
      <c r="D18" s="5">
        <v>3851.85</v>
      </c>
      <c r="E18" s="5">
        <v>35.34</v>
      </c>
      <c r="F18" s="5">
        <v>251.8</v>
      </c>
      <c r="G18" s="5">
        <v>149.73</v>
      </c>
      <c r="H18" s="5">
        <v>1440.46</v>
      </c>
      <c r="I18" s="5">
        <v>813.23</v>
      </c>
      <c r="J18" s="5">
        <v>16.47</v>
      </c>
      <c r="K18" s="5">
        <v>195.6</v>
      </c>
      <c r="L18" s="5">
        <v>12.03</v>
      </c>
      <c r="M18" s="8">
        <v>0.01</v>
      </c>
      <c r="N18" s="7">
        <f t="shared" si="0"/>
        <v>6774.370000000001</v>
      </c>
      <c r="O18" s="44">
        <f t="shared" si="1"/>
        <v>0.1611540511948989</v>
      </c>
    </row>
    <row r="19" spans="1:15" ht="19.5" customHeight="1">
      <c r="A19" s="43" t="s">
        <v>21</v>
      </c>
      <c r="B19" s="5"/>
      <c r="C19" s="5"/>
      <c r="D19" s="5">
        <v>60.19</v>
      </c>
      <c r="E19" s="5">
        <v>15.87</v>
      </c>
      <c r="F19" s="5">
        <v>477.5</v>
      </c>
      <c r="G19" s="5">
        <v>64.35</v>
      </c>
      <c r="H19" s="5">
        <v>290.38</v>
      </c>
      <c r="I19" s="5">
        <v>95.56</v>
      </c>
      <c r="J19" s="5"/>
      <c r="K19" s="5">
        <v>6.95</v>
      </c>
      <c r="L19" s="5">
        <v>5</v>
      </c>
      <c r="M19" s="8">
        <v>0.01</v>
      </c>
      <c r="N19" s="7">
        <f t="shared" si="0"/>
        <v>1015.81</v>
      </c>
      <c r="O19" s="44">
        <f t="shared" si="1"/>
        <v>0.02416488865300983</v>
      </c>
    </row>
    <row r="20" spans="1:15" ht="19.5" customHeight="1">
      <c r="A20" s="43" t="s">
        <v>22</v>
      </c>
      <c r="B20" s="5"/>
      <c r="C20" s="5"/>
      <c r="D20" s="5">
        <v>24.1</v>
      </c>
      <c r="E20" s="5">
        <v>9</v>
      </c>
      <c r="F20" s="5">
        <v>14.35</v>
      </c>
      <c r="G20" s="5">
        <v>22</v>
      </c>
      <c r="H20" s="5">
        <v>49.2</v>
      </c>
      <c r="I20" s="5"/>
      <c r="J20" s="5"/>
      <c r="K20" s="5"/>
      <c r="L20" s="5"/>
      <c r="M20" s="8"/>
      <c r="N20" s="7">
        <f t="shared" si="0"/>
        <v>118.65</v>
      </c>
      <c r="O20" s="44">
        <f t="shared" si="1"/>
        <v>0.00282253968624016</v>
      </c>
    </row>
    <row r="21" spans="1:15" ht="19.5" customHeight="1">
      <c r="A21" s="45" t="s">
        <v>23</v>
      </c>
      <c r="B21" s="46"/>
      <c r="C21" s="46"/>
      <c r="D21" s="46"/>
      <c r="E21" s="46">
        <v>14</v>
      </c>
      <c r="F21" s="46">
        <v>1.8</v>
      </c>
      <c r="G21" s="46"/>
      <c r="H21" s="46"/>
      <c r="I21" s="46"/>
      <c r="J21" s="46"/>
      <c r="K21" s="46"/>
      <c r="L21" s="46"/>
      <c r="M21" s="91"/>
      <c r="N21" s="48">
        <f t="shared" si="0"/>
        <v>15.8</v>
      </c>
      <c r="O21" s="49">
        <f t="shared" si="1"/>
        <v>0.00037586284907370016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143.9</v>
      </c>
      <c r="D22" s="86">
        <f t="shared" si="2"/>
        <v>5630.25</v>
      </c>
      <c r="E22" s="86">
        <f t="shared" si="2"/>
        <v>501.34000000000003</v>
      </c>
      <c r="F22" s="86">
        <f t="shared" si="2"/>
        <v>6573.610000000001</v>
      </c>
      <c r="G22" s="86">
        <f t="shared" si="2"/>
        <v>2727.18</v>
      </c>
      <c r="H22" s="86">
        <f t="shared" si="2"/>
        <v>9588.680000000004</v>
      </c>
      <c r="I22" s="86">
        <f t="shared" si="2"/>
        <v>7623.430000000001</v>
      </c>
      <c r="J22" s="86">
        <f>SUM(J10:J21)</f>
        <v>676.59</v>
      </c>
      <c r="K22" s="86">
        <f t="shared" si="2"/>
        <v>7728.42</v>
      </c>
      <c r="L22" s="86">
        <f t="shared" si="2"/>
        <v>525.22</v>
      </c>
      <c r="M22" s="86">
        <f t="shared" si="2"/>
        <v>317.99</v>
      </c>
      <c r="N22" s="86">
        <f t="shared" si="2"/>
        <v>42036.610000000015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7.140625" style="0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6.0039062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37"/>
    </row>
    <row r="10" spans="1:15" ht="19.5" customHeight="1">
      <c r="A10" s="38" t="s">
        <v>12</v>
      </c>
      <c r="B10" s="39"/>
      <c r="C10" s="39"/>
      <c r="D10" s="39">
        <v>4</v>
      </c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4</v>
      </c>
      <c r="O10" s="42">
        <f>+N10/$N$22</f>
        <v>9.219967684013279E-05</v>
      </c>
    </row>
    <row r="11" spans="1:15" ht="19.5" customHeight="1">
      <c r="A11" s="43" t="s">
        <v>13</v>
      </c>
      <c r="B11" s="5"/>
      <c r="C11" s="5"/>
      <c r="D11" s="5"/>
      <c r="E11" s="5"/>
      <c r="F11" s="5">
        <v>1</v>
      </c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1</v>
      </c>
      <c r="O11" s="44">
        <f aca="true" t="shared" si="1" ref="O11:O21">+N11/$N$22</f>
        <v>2.3049919210033196E-05</v>
      </c>
    </row>
    <row r="12" spans="1:15" ht="19.5" customHeight="1">
      <c r="A12" s="43" t="s">
        <v>14</v>
      </c>
      <c r="B12" s="5"/>
      <c r="C12" s="5">
        <v>10</v>
      </c>
      <c r="D12" s="5"/>
      <c r="E12" s="5"/>
      <c r="F12" s="5">
        <v>0.2</v>
      </c>
      <c r="G12" s="5"/>
      <c r="H12" s="5">
        <v>0.46</v>
      </c>
      <c r="I12" s="5"/>
      <c r="J12" s="5"/>
      <c r="K12" s="5"/>
      <c r="L12" s="5">
        <v>34.9</v>
      </c>
      <c r="M12" s="6">
        <v>1.76</v>
      </c>
      <c r="N12" s="7">
        <f t="shared" si="0"/>
        <v>47.32</v>
      </c>
      <c r="O12" s="44">
        <f t="shared" si="1"/>
        <v>0.0010907221770187709</v>
      </c>
    </row>
    <row r="13" spans="1:15" ht="19.5" customHeight="1">
      <c r="A13" s="43" t="s">
        <v>15</v>
      </c>
      <c r="B13" s="5"/>
      <c r="C13" s="5">
        <v>5</v>
      </c>
      <c r="D13" s="5">
        <v>32.12</v>
      </c>
      <c r="E13" s="5">
        <v>19</v>
      </c>
      <c r="F13" s="5"/>
      <c r="G13" s="5">
        <v>7.66</v>
      </c>
      <c r="H13" s="5">
        <v>2.97</v>
      </c>
      <c r="I13" s="5">
        <v>3</v>
      </c>
      <c r="J13" s="5"/>
      <c r="K13" s="5"/>
      <c r="L13" s="5">
        <v>2.01</v>
      </c>
      <c r="M13" s="6"/>
      <c r="N13" s="7">
        <f t="shared" si="0"/>
        <v>71.76</v>
      </c>
      <c r="O13" s="44">
        <f t="shared" si="1"/>
        <v>0.0016540622025119822</v>
      </c>
    </row>
    <row r="14" spans="1:15" ht="19.5" customHeight="1">
      <c r="A14" s="43" t="s">
        <v>16</v>
      </c>
      <c r="B14" s="5"/>
      <c r="C14" s="5">
        <v>49.5</v>
      </c>
      <c r="D14" s="5">
        <v>58.72</v>
      </c>
      <c r="E14" s="5">
        <v>122.61</v>
      </c>
      <c r="F14" s="5">
        <v>58.31</v>
      </c>
      <c r="G14" s="5">
        <v>28.09</v>
      </c>
      <c r="H14" s="5">
        <v>148.94</v>
      </c>
      <c r="I14" s="5">
        <v>40.48</v>
      </c>
      <c r="J14" s="5">
        <v>0.33</v>
      </c>
      <c r="K14" s="9">
        <v>10.47</v>
      </c>
      <c r="L14" s="5"/>
      <c r="M14" s="6">
        <v>20.01</v>
      </c>
      <c r="N14" s="7">
        <f t="shared" si="0"/>
        <v>537.4599999999999</v>
      </c>
      <c r="O14" s="44">
        <f t="shared" si="1"/>
        <v>0.01238840957862444</v>
      </c>
    </row>
    <row r="15" spans="1:15" ht="19.5" customHeight="1">
      <c r="A15" s="43" t="s">
        <v>17</v>
      </c>
      <c r="B15" s="5"/>
      <c r="C15" s="5">
        <v>25.81</v>
      </c>
      <c r="D15" s="5">
        <v>599.07</v>
      </c>
      <c r="E15" s="5">
        <v>416.07</v>
      </c>
      <c r="F15" s="5">
        <v>3410.1</v>
      </c>
      <c r="G15" s="5">
        <v>216.3</v>
      </c>
      <c r="H15" s="5">
        <v>100.61</v>
      </c>
      <c r="I15" s="5">
        <v>29.66</v>
      </c>
      <c r="J15" s="5">
        <v>6.58</v>
      </c>
      <c r="K15" s="9">
        <v>6.36</v>
      </c>
      <c r="L15" s="5">
        <v>3.52</v>
      </c>
      <c r="M15" s="6">
        <v>0.76</v>
      </c>
      <c r="N15" s="7">
        <f t="shared" si="0"/>
        <v>4814.84</v>
      </c>
      <c r="O15" s="44">
        <f t="shared" si="1"/>
        <v>0.11098167300923624</v>
      </c>
    </row>
    <row r="16" spans="1:15" ht="19.5" customHeight="1">
      <c r="A16" s="43" t="s">
        <v>18</v>
      </c>
      <c r="B16" s="5"/>
      <c r="C16" s="5">
        <v>49.8</v>
      </c>
      <c r="D16" s="5">
        <v>942.46</v>
      </c>
      <c r="E16" s="5">
        <v>277.43</v>
      </c>
      <c r="F16" s="5">
        <v>1423.4</v>
      </c>
      <c r="G16" s="5">
        <v>419.15</v>
      </c>
      <c r="H16" s="5">
        <v>27698.76999999995</v>
      </c>
      <c r="I16" s="5">
        <v>446.52</v>
      </c>
      <c r="J16" s="5">
        <v>18.39</v>
      </c>
      <c r="K16" s="5">
        <v>128.33</v>
      </c>
      <c r="L16" s="5">
        <v>456.75</v>
      </c>
      <c r="M16" s="6">
        <v>3.06</v>
      </c>
      <c r="N16" s="7">
        <f t="shared" si="0"/>
        <v>31864.059999999954</v>
      </c>
      <c r="O16" s="44">
        <f t="shared" si="1"/>
        <v>0.7344640087036494</v>
      </c>
    </row>
    <row r="17" spans="1:15" ht="19.5" customHeight="1">
      <c r="A17" s="43" t="s">
        <v>19</v>
      </c>
      <c r="B17" s="5"/>
      <c r="C17" s="5">
        <v>0.41</v>
      </c>
      <c r="D17" s="5">
        <v>470.18</v>
      </c>
      <c r="E17" s="5">
        <v>135.63</v>
      </c>
      <c r="F17" s="5">
        <v>446.5</v>
      </c>
      <c r="G17" s="5">
        <v>276.48</v>
      </c>
      <c r="H17" s="5">
        <v>319.88999999999896</v>
      </c>
      <c r="I17" s="5">
        <v>441.6899999999995</v>
      </c>
      <c r="J17" s="5">
        <v>14.03</v>
      </c>
      <c r="K17" s="5">
        <v>522.54</v>
      </c>
      <c r="L17" s="5">
        <v>25.06</v>
      </c>
      <c r="M17" s="6">
        <v>0.01</v>
      </c>
      <c r="N17" s="7">
        <f t="shared" si="0"/>
        <v>2652.4199999999987</v>
      </c>
      <c r="O17" s="44">
        <f t="shared" si="1"/>
        <v>0.061138066711076224</v>
      </c>
    </row>
    <row r="18" spans="1:15" ht="19.5" customHeight="1">
      <c r="A18" s="43" t="s">
        <v>20</v>
      </c>
      <c r="B18" s="5"/>
      <c r="C18" s="5">
        <v>2</v>
      </c>
      <c r="D18" s="5">
        <v>755.48</v>
      </c>
      <c r="E18" s="5">
        <v>77.57</v>
      </c>
      <c r="F18" s="5">
        <v>740.08</v>
      </c>
      <c r="G18" s="5">
        <v>82.62</v>
      </c>
      <c r="H18" s="5">
        <v>320.14</v>
      </c>
      <c r="I18" s="5">
        <v>451.48999999999927</v>
      </c>
      <c r="J18" s="5">
        <v>10.36</v>
      </c>
      <c r="K18" s="5">
        <v>52.05</v>
      </c>
      <c r="L18" s="5">
        <v>0.01</v>
      </c>
      <c r="M18" s="6">
        <v>0.4</v>
      </c>
      <c r="N18" s="7">
        <f t="shared" si="0"/>
        <v>2492.2</v>
      </c>
      <c r="O18" s="44">
        <f t="shared" si="1"/>
        <v>0.057445008655244725</v>
      </c>
    </row>
    <row r="19" spans="1:15" ht="19.5" customHeight="1">
      <c r="A19" s="43" t="s">
        <v>21</v>
      </c>
      <c r="B19" s="5"/>
      <c r="C19" s="5">
        <v>25</v>
      </c>
      <c r="D19" s="5">
        <v>106.06</v>
      </c>
      <c r="E19" s="5">
        <v>18.56</v>
      </c>
      <c r="F19" s="5">
        <v>185.15</v>
      </c>
      <c r="G19" s="5">
        <v>26.88</v>
      </c>
      <c r="H19" s="5">
        <v>136.6</v>
      </c>
      <c r="I19" s="5">
        <v>37.11</v>
      </c>
      <c r="J19" s="5">
        <v>12.3</v>
      </c>
      <c r="K19" s="5">
        <v>4</v>
      </c>
      <c r="L19" s="5"/>
      <c r="M19" s="6"/>
      <c r="N19" s="7">
        <f t="shared" si="0"/>
        <v>551.66</v>
      </c>
      <c r="O19" s="44">
        <f t="shared" si="1"/>
        <v>0.012715718431406913</v>
      </c>
    </row>
    <row r="20" spans="1:15" ht="19.5" customHeight="1">
      <c r="A20" s="43" t="s">
        <v>22</v>
      </c>
      <c r="B20" s="5"/>
      <c r="C20" s="5">
        <v>10</v>
      </c>
      <c r="D20" s="5">
        <v>75.24</v>
      </c>
      <c r="E20" s="5">
        <v>6.1</v>
      </c>
      <c r="F20" s="5">
        <v>191.75</v>
      </c>
      <c r="G20" s="5"/>
      <c r="H20" s="5">
        <v>1.5</v>
      </c>
      <c r="I20" s="5">
        <v>0.01</v>
      </c>
      <c r="J20" s="5"/>
      <c r="K20" s="5"/>
      <c r="L20" s="5"/>
      <c r="M20" s="6">
        <v>11</v>
      </c>
      <c r="N20" s="7">
        <f t="shared" si="0"/>
        <v>295.59999999999997</v>
      </c>
      <c r="O20" s="44">
        <f t="shared" si="1"/>
        <v>0.006813556118485812</v>
      </c>
    </row>
    <row r="21" spans="1:15" ht="19.5" customHeight="1">
      <c r="A21" s="45" t="s">
        <v>23</v>
      </c>
      <c r="B21" s="46"/>
      <c r="C21" s="46"/>
      <c r="D21" s="46">
        <v>2.28</v>
      </c>
      <c r="E21" s="46">
        <v>40.5</v>
      </c>
      <c r="F21" s="46">
        <v>3</v>
      </c>
      <c r="G21" s="46"/>
      <c r="H21" s="46">
        <v>6</v>
      </c>
      <c r="I21" s="46"/>
      <c r="J21" s="46"/>
      <c r="K21" s="46"/>
      <c r="L21" s="46"/>
      <c r="M21" s="47"/>
      <c r="N21" s="48">
        <f t="shared" si="0"/>
        <v>51.78</v>
      </c>
      <c r="O21" s="49">
        <f t="shared" si="1"/>
        <v>0.001193524816695519</v>
      </c>
    </row>
    <row r="22" spans="1:15" ht="15">
      <c r="A22" s="85" t="s">
        <v>0</v>
      </c>
      <c r="B22" s="86">
        <f>SUM(B10:B21)</f>
        <v>0</v>
      </c>
      <c r="C22" s="86">
        <f>SUM(C10:C21)</f>
        <v>177.52</v>
      </c>
      <c r="D22" s="86">
        <f aca="true" t="shared" si="2" ref="D22:N22">SUM(D10:D21)</f>
        <v>3045.61</v>
      </c>
      <c r="E22" s="86">
        <f t="shared" si="2"/>
        <v>1113.47</v>
      </c>
      <c r="F22" s="86">
        <f t="shared" si="2"/>
        <v>6459.49</v>
      </c>
      <c r="G22" s="86">
        <f t="shared" si="2"/>
        <v>1057.1800000000003</v>
      </c>
      <c r="H22" s="86">
        <f t="shared" si="2"/>
        <v>28735.879999999946</v>
      </c>
      <c r="I22" s="86">
        <f t="shared" si="2"/>
        <v>1449.9599999999987</v>
      </c>
      <c r="J22" s="86">
        <f>SUM(J10:J21)</f>
        <v>61.989999999999995</v>
      </c>
      <c r="K22" s="86">
        <f t="shared" si="2"/>
        <v>723.75</v>
      </c>
      <c r="L22" s="86">
        <f t="shared" si="2"/>
        <v>522.25</v>
      </c>
      <c r="M22" s="86">
        <f t="shared" si="2"/>
        <v>37</v>
      </c>
      <c r="N22" s="86">
        <f t="shared" si="2"/>
        <v>43384.09999999995</v>
      </c>
      <c r="O22" s="87">
        <f>SUM(O10:O21)</f>
        <v>1.0000000000000002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140625" style="0" bestFit="1" customWidth="1"/>
    <col min="3" max="3" width="7.00390625" style="0" bestFit="1" customWidth="1"/>
    <col min="4" max="9" width="8.140625" style="0" bestFit="1" customWidth="1"/>
    <col min="10" max="10" width="5.57421875" style="0" bestFit="1" customWidth="1"/>
    <col min="11" max="11" width="7.00390625" style="0" bestFit="1" customWidth="1"/>
    <col min="12" max="12" width="8.140625" style="0" bestFit="1" customWidth="1"/>
    <col min="13" max="13" width="7.00390625" style="0" bestFit="1" customWidth="1"/>
    <col min="14" max="14" width="11.574218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50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>
        <v>0.23</v>
      </c>
      <c r="C10" s="39"/>
      <c r="D10" s="39"/>
      <c r="E10" s="39"/>
      <c r="F10" s="39"/>
      <c r="G10" s="39"/>
      <c r="H10" s="39">
        <v>0.04</v>
      </c>
      <c r="I10" s="39"/>
      <c r="J10" s="39"/>
      <c r="K10" s="39"/>
      <c r="L10" s="39"/>
      <c r="M10" s="39"/>
      <c r="N10" s="39">
        <f aca="true" t="shared" si="0" ref="N10:N21">SUM(B10:M10)</f>
        <v>0.27</v>
      </c>
      <c r="O10" s="42">
        <f>+N10/$N$22</f>
        <v>1.3973556855038843E-05</v>
      </c>
    </row>
    <row r="11" spans="1:15" ht="19.5" customHeight="1">
      <c r="A11" s="43" t="s">
        <v>13</v>
      </c>
      <c r="B11" s="5">
        <v>0.02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0.02</v>
      </c>
      <c r="O11" s="44">
        <f aca="true" t="shared" si="1" ref="O11:O21">+N11/$N$22</f>
        <v>1.0350782855584327E-06</v>
      </c>
    </row>
    <row r="12" spans="1:15" ht="19.5" customHeight="1">
      <c r="A12" s="43" t="s">
        <v>14</v>
      </c>
      <c r="B12" s="5">
        <v>0.01</v>
      </c>
      <c r="C12" s="5"/>
      <c r="D12" s="5">
        <v>0.68</v>
      </c>
      <c r="E12" s="5"/>
      <c r="F12" s="5"/>
      <c r="G12" s="5"/>
      <c r="H12" s="5">
        <v>82</v>
      </c>
      <c r="I12" s="5">
        <v>0.19</v>
      </c>
      <c r="J12" s="5"/>
      <c r="K12" s="5"/>
      <c r="L12" s="5">
        <v>0.02</v>
      </c>
      <c r="M12" s="5">
        <v>2.68</v>
      </c>
      <c r="N12" s="5">
        <f t="shared" si="0"/>
        <v>85.58</v>
      </c>
      <c r="O12" s="44">
        <f t="shared" si="1"/>
        <v>0.004429099983904534</v>
      </c>
    </row>
    <row r="13" spans="1:15" ht="19.5" customHeight="1">
      <c r="A13" s="43" t="s">
        <v>15</v>
      </c>
      <c r="B13" s="5">
        <v>0.05</v>
      </c>
      <c r="C13" s="5"/>
      <c r="D13" s="5">
        <v>15.38</v>
      </c>
      <c r="E13" s="5">
        <v>2.7</v>
      </c>
      <c r="F13" s="5">
        <v>0.3</v>
      </c>
      <c r="G13" s="5"/>
      <c r="H13" s="5">
        <v>36.36</v>
      </c>
      <c r="I13" s="5">
        <v>35.02</v>
      </c>
      <c r="J13" s="5">
        <v>0.38</v>
      </c>
      <c r="K13" s="5">
        <v>1</v>
      </c>
      <c r="L13" s="5">
        <v>27.03</v>
      </c>
      <c r="M13" s="5">
        <v>2.64</v>
      </c>
      <c r="N13" s="5">
        <f t="shared" si="0"/>
        <v>120.86</v>
      </c>
      <c r="O13" s="44">
        <f t="shared" si="1"/>
        <v>0.006254978079629609</v>
      </c>
    </row>
    <row r="14" spans="1:15" ht="19.5" customHeight="1">
      <c r="A14" s="43" t="s">
        <v>16</v>
      </c>
      <c r="B14" s="5">
        <v>0.08</v>
      </c>
      <c r="C14" s="5">
        <v>4.6</v>
      </c>
      <c r="D14" s="5">
        <v>212.17</v>
      </c>
      <c r="E14" s="5">
        <v>608.61</v>
      </c>
      <c r="F14" s="5">
        <v>138.8</v>
      </c>
      <c r="G14" s="5">
        <v>23.77</v>
      </c>
      <c r="H14" s="5">
        <v>77.05000000000008</v>
      </c>
      <c r="I14" s="5">
        <v>48.85</v>
      </c>
      <c r="J14" s="5">
        <v>7.48</v>
      </c>
      <c r="K14" s="5">
        <v>106</v>
      </c>
      <c r="L14" s="5"/>
      <c r="M14" s="5">
        <v>46</v>
      </c>
      <c r="N14" s="5">
        <f t="shared" si="0"/>
        <v>1273.41</v>
      </c>
      <c r="O14" s="44">
        <f t="shared" si="1"/>
        <v>0.06590395198064819</v>
      </c>
    </row>
    <row r="15" spans="1:15" ht="19.5" customHeight="1">
      <c r="A15" s="43" t="s">
        <v>17</v>
      </c>
      <c r="B15" s="5">
        <v>0.31</v>
      </c>
      <c r="C15" s="5">
        <v>33.94</v>
      </c>
      <c r="D15" s="5">
        <v>1209.97</v>
      </c>
      <c r="E15" s="5">
        <v>579.28</v>
      </c>
      <c r="F15" s="5">
        <v>141.5</v>
      </c>
      <c r="G15" s="5">
        <v>66.51</v>
      </c>
      <c r="H15" s="5">
        <v>196.23</v>
      </c>
      <c r="I15" s="5">
        <v>69.52000000000008</v>
      </c>
      <c r="J15" s="5">
        <v>21.29</v>
      </c>
      <c r="K15" s="5">
        <v>169.51</v>
      </c>
      <c r="L15" s="5">
        <v>879.76</v>
      </c>
      <c r="M15" s="5">
        <v>0.8</v>
      </c>
      <c r="N15" s="5">
        <f t="shared" si="0"/>
        <v>3368.62</v>
      </c>
      <c r="O15" s="44">
        <f t="shared" si="1"/>
        <v>0.17433927071489239</v>
      </c>
    </row>
    <row r="16" spans="1:15" ht="19.5" customHeight="1">
      <c r="A16" s="43" t="s">
        <v>18</v>
      </c>
      <c r="B16" s="5">
        <v>30.28</v>
      </c>
      <c r="C16" s="5">
        <v>1.15</v>
      </c>
      <c r="D16" s="5">
        <v>1159.95</v>
      </c>
      <c r="E16" s="5">
        <v>517.94</v>
      </c>
      <c r="F16" s="5">
        <v>1690.67</v>
      </c>
      <c r="G16" s="5">
        <v>843.07</v>
      </c>
      <c r="H16" s="5">
        <v>323.30999999999926</v>
      </c>
      <c r="I16" s="5">
        <v>245.25</v>
      </c>
      <c r="J16" s="5">
        <v>5.32</v>
      </c>
      <c r="K16" s="5">
        <v>40.15</v>
      </c>
      <c r="L16" s="5">
        <v>168.18</v>
      </c>
      <c r="M16" s="5">
        <v>14.51</v>
      </c>
      <c r="N16" s="5">
        <f t="shared" si="0"/>
        <v>5039.78</v>
      </c>
      <c r="O16" s="44">
        <f t="shared" si="1"/>
        <v>0.2608283420995839</v>
      </c>
    </row>
    <row r="17" spans="1:15" ht="19.5" customHeight="1">
      <c r="A17" s="43" t="s">
        <v>19</v>
      </c>
      <c r="B17" s="5">
        <v>4.27</v>
      </c>
      <c r="C17" s="5">
        <v>355.45</v>
      </c>
      <c r="D17" s="5">
        <v>684.43</v>
      </c>
      <c r="E17" s="5">
        <v>210.5</v>
      </c>
      <c r="F17" s="5">
        <v>1726.61</v>
      </c>
      <c r="G17" s="5">
        <v>159.11</v>
      </c>
      <c r="H17" s="5">
        <v>634.4899999999974</v>
      </c>
      <c r="I17" s="5">
        <v>723.0899999999991</v>
      </c>
      <c r="J17" s="5">
        <v>53.72</v>
      </c>
      <c r="K17" s="5">
        <v>387.08</v>
      </c>
      <c r="L17" s="5">
        <v>378.64</v>
      </c>
      <c r="M17" s="5">
        <v>0.08</v>
      </c>
      <c r="N17" s="5">
        <f t="shared" si="0"/>
        <v>5317.469999999997</v>
      </c>
      <c r="O17" s="44">
        <f t="shared" si="1"/>
        <v>0.27519988655541977</v>
      </c>
    </row>
    <row r="18" spans="1:15" ht="19.5" customHeight="1">
      <c r="A18" s="43" t="s">
        <v>20</v>
      </c>
      <c r="B18" s="5">
        <v>0.19</v>
      </c>
      <c r="C18" s="5">
        <v>3.65</v>
      </c>
      <c r="D18" s="5">
        <v>442.39</v>
      </c>
      <c r="E18" s="5">
        <v>109.38</v>
      </c>
      <c r="F18" s="5">
        <v>836.77</v>
      </c>
      <c r="G18" s="5">
        <v>440.17</v>
      </c>
      <c r="H18" s="5">
        <v>328.9499999999991</v>
      </c>
      <c r="I18" s="5">
        <v>117.8</v>
      </c>
      <c r="J18" s="5">
        <v>2.6</v>
      </c>
      <c r="K18" s="5">
        <v>7.36</v>
      </c>
      <c r="L18" s="5"/>
      <c r="M18" s="5">
        <v>150.02</v>
      </c>
      <c r="N18" s="5">
        <f t="shared" si="0"/>
        <v>2439.2799999999993</v>
      </c>
      <c r="O18" s="44">
        <f t="shared" si="1"/>
        <v>0.12624228801984866</v>
      </c>
    </row>
    <row r="19" spans="1:15" ht="19.5" customHeight="1">
      <c r="A19" s="43" t="s">
        <v>21</v>
      </c>
      <c r="B19" s="5">
        <v>0.09</v>
      </c>
      <c r="C19" s="5"/>
      <c r="D19" s="5">
        <v>304.14</v>
      </c>
      <c r="E19" s="5">
        <v>12.15</v>
      </c>
      <c r="F19" s="5">
        <v>80.5</v>
      </c>
      <c r="G19" s="5">
        <v>31.31</v>
      </c>
      <c r="H19" s="5">
        <v>264.47</v>
      </c>
      <c r="I19" s="5">
        <v>95.78</v>
      </c>
      <c r="J19" s="5"/>
      <c r="K19" s="5"/>
      <c r="L19" s="5"/>
      <c r="M19" s="5"/>
      <c r="N19" s="5">
        <f t="shared" si="0"/>
        <v>788.4399999999999</v>
      </c>
      <c r="O19" s="44">
        <f t="shared" si="1"/>
        <v>0.04080485617328453</v>
      </c>
    </row>
    <row r="20" spans="1:15" ht="19.5" customHeight="1">
      <c r="A20" s="43" t="s">
        <v>22</v>
      </c>
      <c r="B20" s="5">
        <v>0.11</v>
      </c>
      <c r="C20" s="5"/>
      <c r="D20" s="5">
        <v>5.35</v>
      </c>
      <c r="E20" s="5">
        <v>155.92</v>
      </c>
      <c r="F20" s="5">
        <v>676.7</v>
      </c>
      <c r="G20" s="5"/>
      <c r="H20" s="5">
        <v>34.36</v>
      </c>
      <c r="I20" s="5"/>
      <c r="J20" s="5"/>
      <c r="K20" s="5"/>
      <c r="L20" s="5"/>
      <c r="M20" s="5">
        <v>16.01</v>
      </c>
      <c r="N20" s="5">
        <f t="shared" si="0"/>
        <v>888.45</v>
      </c>
      <c r="O20" s="44">
        <f t="shared" si="1"/>
        <v>0.04598076514021948</v>
      </c>
    </row>
    <row r="21" spans="1:15" ht="19.5" customHeight="1">
      <c r="A21" s="45" t="s">
        <v>23</v>
      </c>
      <c r="B21" s="46">
        <v>0.03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0.03</v>
      </c>
      <c r="O21" s="49">
        <f t="shared" si="1"/>
        <v>1.552617428337649E-06</v>
      </c>
    </row>
    <row r="22" spans="1:15" ht="15">
      <c r="A22" s="82" t="s">
        <v>0</v>
      </c>
      <c r="B22" s="83">
        <f aca="true" t="shared" si="2" ref="B22:N22">SUM(B10:B21)</f>
        <v>35.67</v>
      </c>
      <c r="C22" s="83">
        <f t="shared" si="2"/>
        <v>398.78999999999996</v>
      </c>
      <c r="D22" s="83">
        <f t="shared" si="2"/>
        <v>4034.4599999999996</v>
      </c>
      <c r="E22" s="83">
        <f t="shared" si="2"/>
        <v>2196.4800000000005</v>
      </c>
      <c r="F22" s="83">
        <f t="shared" si="2"/>
        <v>5291.849999999999</v>
      </c>
      <c r="G22" s="83">
        <f t="shared" si="2"/>
        <v>1563.94</v>
      </c>
      <c r="H22" s="83">
        <f t="shared" si="2"/>
        <v>1977.259999999996</v>
      </c>
      <c r="I22" s="83">
        <f t="shared" si="2"/>
        <v>1335.499999999999</v>
      </c>
      <c r="J22" s="83">
        <f>SUM(J10:J21)</f>
        <v>90.78999999999999</v>
      </c>
      <c r="K22" s="83">
        <f t="shared" si="2"/>
        <v>711.1</v>
      </c>
      <c r="L22" s="83">
        <f t="shared" si="2"/>
        <v>1453.63</v>
      </c>
      <c r="M22" s="83">
        <f t="shared" si="2"/>
        <v>232.74</v>
      </c>
      <c r="N22" s="83">
        <f t="shared" si="2"/>
        <v>19322.209999999995</v>
      </c>
      <c r="O22" s="84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140625" style="0" bestFit="1" customWidth="1"/>
    <col min="3" max="5" width="8.140625" style="0" bestFit="1" customWidth="1"/>
    <col min="6" max="6" width="9.140625" style="0" bestFit="1" customWidth="1"/>
    <col min="7" max="9" width="8.140625" style="0" bestFit="1" customWidth="1"/>
    <col min="10" max="12" width="6.57421875" style="0" bestFit="1" customWidth="1"/>
    <col min="13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>
        <v>8.5</v>
      </c>
      <c r="E10" s="39">
        <v>3</v>
      </c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11.5</v>
      </c>
      <c r="O10" s="42">
        <f>+N10/$N$22</f>
        <v>0.00017611004458187483</v>
      </c>
    </row>
    <row r="11" spans="1:15" ht="19.5" customHeight="1">
      <c r="A11" s="43" t="s">
        <v>13</v>
      </c>
      <c r="B11" s="5"/>
      <c r="C11" s="5"/>
      <c r="D11" s="5"/>
      <c r="E11" s="5">
        <v>2.2</v>
      </c>
      <c r="F11" s="5"/>
      <c r="G11" s="5"/>
      <c r="H11" s="5">
        <v>0.8</v>
      </c>
      <c r="I11" s="5"/>
      <c r="J11" s="5"/>
      <c r="K11" s="5">
        <v>0.2</v>
      </c>
      <c r="L11" s="5"/>
      <c r="M11" s="5"/>
      <c r="N11" s="5">
        <f t="shared" si="0"/>
        <v>3.2</v>
      </c>
      <c r="O11" s="44">
        <f aca="true" t="shared" si="1" ref="O11:O21">+N11/$N$22</f>
        <v>4.90045341445217E-05</v>
      </c>
    </row>
    <row r="12" spans="1:15" ht="19.5" customHeight="1">
      <c r="A12" s="43" t="s">
        <v>14</v>
      </c>
      <c r="B12" s="5"/>
      <c r="C12" s="5"/>
      <c r="D12" s="5">
        <v>28.7</v>
      </c>
      <c r="E12" s="5">
        <v>4.58</v>
      </c>
      <c r="F12" s="5"/>
      <c r="G12" s="5">
        <v>1.5</v>
      </c>
      <c r="H12" s="5">
        <v>2.32</v>
      </c>
      <c r="I12" s="5"/>
      <c r="J12" s="5"/>
      <c r="K12" s="5"/>
      <c r="L12" s="5">
        <v>2</v>
      </c>
      <c r="M12" s="5">
        <v>4.71</v>
      </c>
      <c r="N12" s="5">
        <f t="shared" si="0"/>
        <v>43.81</v>
      </c>
      <c r="O12" s="44">
        <f t="shared" si="1"/>
        <v>0.0006709027002723423</v>
      </c>
    </row>
    <row r="13" spans="1:15" ht="19.5" customHeight="1">
      <c r="A13" s="43" t="s">
        <v>15</v>
      </c>
      <c r="B13" s="5">
        <v>0.01</v>
      </c>
      <c r="C13" s="5"/>
      <c r="D13" s="5"/>
      <c r="E13" s="5">
        <v>2.73</v>
      </c>
      <c r="F13" s="5"/>
      <c r="G13" s="5">
        <v>2.5</v>
      </c>
      <c r="H13" s="5">
        <v>5.51</v>
      </c>
      <c r="I13" s="5">
        <v>0.1</v>
      </c>
      <c r="J13" s="5"/>
      <c r="K13" s="5"/>
      <c r="L13" s="5">
        <v>3</v>
      </c>
      <c r="M13" s="5">
        <v>0.75</v>
      </c>
      <c r="N13" s="5">
        <f t="shared" si="0"/>
        <v>14.6</v>
      </c>
      <c r="O13" s="44">
        <f t="shared" si="1"/>
        <v>0.00022358318703438022</v>
      </c>
    </row>
    <row r="14" spans="1:15" ht="19.5" customHeight="1">
      <c r="A14" s="43" t="s">
        <v>16</v>
      </c>
      <c r="B14" s="5">
        <v>0.03</v>
      </c>
      <c r="C14" s="5">
        <v>61.51</v>
      </c>
      <c r="D14" s="5">
        <v>108.54</v>
      </c>
      <c r="E14" s="5">
        <v>94.67999999999994</v>
      </c>
      <c r="F14" s="5">
        <v>16.46</v>
      </c>
      <c r="G14" s="5">
        <v>7.83</v>
      </c>
      <c r="H14" s="5">
        <v>120.1</v>
      </c>
      <c r="I14" s="5">
        <v>16.13</v>
      </c>
      <c r="J14" s="5">
        <v>2.56</v>
      </c>
      <c r="K14" s="5">
        <v>37.84</v>
      </c>
      <c r="L14" s="5">
        <v>19</v>
      </c>
      <c r="M14" s="5">
        <v>18</v>
      </c>
      <c r="N14" s="5">
        <f t="shared" si="0"/>
        <v>502.67999999999984</v>
      </c>
      <c r="O14" s="44">
        <f t="shared" si="1"/>
        <v>0.007697999757427549</v>
      </c>
    </row>
    <row r="15" spans="1:15" ht="19.5" customHeight="1">
      <c r="A15" s="43" t="s">
        <v>17</v>
      </c>
      <c r="B15" s="5">
        <v>0.02</v>
      </c>
      <c r="C15" s="5">
        <v>68.93</v>
      </c>
      <c r="D15" s="5">
        <v>353.03</v>
      </c>
      <c r="E15" s="5">
        <v>660.9</v>
      </c>
      <c r="F15" s="5">
        <v>7498.17</v>
      </c>
      <c r="G15" s="5">
        <v>148.58</v>
      </c>
      <c r="H15" s="5">
        <v>138.82</v>
      </c>
      <c r="I15" s="5">
        <v>50.64</v>
      </c>
      <c r="J15" s="5">
        <v>3.1</v>
      </c>
      <c r="K15" s="5">
        <v>6.45</v>
      </c>
      <c r="L15" s="5"/>
      <c r="M15" s="5">
        <v>0.2</v>
      </c>
      <c r="N15" s="5">
        <f t="shared" si="0"/>
        <v>8928.84</v>
      </c>
      <c r="O15" s="44">
        <f t="shared" si="1"/>
        <v>0.13673551395342845</v>
      </c>
    </row>
    <row r="16" spans="1:15" ht="19.5" customHeight="1">
      <c r="A16" s="43" t="s">
        <v>18</v>
      </c>
      <c r="B16" s="5">
        <v>0.08</v>
      </c>
      <c r="C16" s="5">
        <v>16.44</v>
      </c>
      <c r="D16" s="5">
        <v>5373.350000000008</v>
      </c>
      <c r="E16" s="5">
        <v>2571.75</v>
      </c>
      <c r="F16" s="5">
        <v>6042.52</v>
      </c>
      <c r="G16" s="5">
        <v>1079.54</v>
      </c>
      <c r="H16" s="5">
        <v>2381.41</v>
      </c>
      <c r="I16" s="5">
        <v>2901.13</v>
      </c>
      <c r="J16" s="5">
        <v>23.17</v>
      </c>
      <c r="K16" s="5">
        <v>22.63</v>
      </c>
      <c r="L16" s="5">
        <v>0.03</v>
      </c>
      <c r="M16" s="5">
        <v>0.35</v>
      </c>
      <c r="N16" s="5">
        <f t="shared" si="0"/>
        <v>20412.400000000005</v>
      </c>
      <c r="O16" s="44">
        <f t="shared" si="1"/>
        <v>0.3125937977411359</v>
      </c>
    </row>
    <row r="17" spans="1:15" ht="19.5" customHeight="1">
      <c r="A17" s="43" t="s">
        <v>19</v>
      </c>
      <c r="B17" s="5">
        <v>2.95</v>
      </c>
      <c r="C17" s="5">
        <v>1232.82</v>
      </c>
      <c r="D17" s="5">
        <v>978.1299999999984</v>
      </c>
      <c r="E17" s="5">
        <v>1139.19</v>
      </c>
      <c r="F17" s="5">
        <v>842.64</v>
      </c>
      <c r="G17" s="5">
        <v>510.81</v>
      </c>
      <c r="H17" s="5">
        <v>4508.710000000028</v>
      </c>
      <c r="I17" s="5">
        <v>3424.4200000000083</v>
      </c>
      <c r="J17" s="5">
        <v>134.53</v>
      </c>
      <c r="K17" s="5">
        <v>205.81</v>
      </c>
      <c r="L17" s="5">
        <v>770.94</v>
      </c>
      <c r="M17" s="5">
        <v>15476.96</v>
      </c>
      <c r="N17" s="5">
        <f t="shared" si="0"/>
        <v>29227.910000000033</v>
      </c>
      <c r="O17" s="44">
        <f t="shared" si="1"/>
        <v>0.4475937854900027</v>
      </c>
    </row>
    <row r="18" spans="1:15" ht="19.5" customHeight="1">
      <c r="A18" s="43" t="s">
        <v>20</v>
      </c>
      <c r="B18" s="5">
        <v>0.31</v>
      </c>
      <c r="C18" s="5">
        <v>94.03</v>
      </c>
      <c r="D18" s="5">
        <v>445.34</v>
      </c>
      <c r="E18" s="5">
        <v>56.81</v>
      </c>
      <c r="F18" s="5">
        <v>542.4</v>
      </c>
      <c r="G18" s="5">
        <v>183.45</v>
      </c>
      <c r="H18" s="5">
        <v>817.9599999999983</v>
      </c>
      <c r="I18" s="5">
        <v>1134.2</v>
      </c>
      <c r="J18" s="5">
        <v>34.71</v>
      </c>
      <c r="K18" s="5">
        <v>7.28</v>
      </c>
      <c r="L18" s="5"/>
      <c r="M18" s="5"/>
      <c r="N18" s="5">
        <f t="shared" si="0"/>
        <v>3316.4899999999984</v>
      </c>
      <c r="O18" s="44">
        <f t="shared" si="1"/>
        <v>0.05078845232655146</v>
      </c>
    </row>
    <row r="19" spans="1:15" ht="19.5" customHeight="1">
      <c r="A19" s="43" t="s">
        <v>21</v>
      </c>
      <c r="B19" s="5">
        <v>0.18</v>
      </c>
      <c r="C19" s="5"/>
      <c r="D19" s="5">
        <v>239.8</v>
      </c>
      <c r="E19" s="5">
        <v>231.71</v>
      </c>
      <c r="F19" s="5">
        <v>491.25</v>
      </c>
      <c r="G19" s="5">
        <v>599</v>
      </c>
      <c r="H19" s="5">
        <v>883.4499999999995</v>
      </c>
      <c r="I19" s="5">
        <v>302.16</v>
      </c>
      <c r="J19" s="5"/>
      <c r="K19" s="5">
        <v>5.8</v>
      </c>
      <c r="L19" s="5">
        <v>0.65</v>
      </c>
      <c r="M19" s="5">
        <v>60</v>
      </c>
      <c r="N19" s="5">
        <f t="shared" si="0"/>
        <v>2813.9999999999995</v>
      </c>
      <c r="O19" s="44">
        <f t="shared" si="1"/>
        <v>0.04309336221333876</v>
      </c>
    </row>
    <row r="20" spans="1:15" ht="19.5" customHeight="1">
      <c r="A20" s="43" t="s">
        <v>22</v>
      </c>
      <c r="B20" s="5"/>
      <c r="C20" s="5"/>
      <c r="D20" s="5"/>
      <c r="E20" s="5">
        <v>0.51</v>
      </c>
      <c r="F20" s="5">
        <v>20</v>
      </c>
      <c r="G20" s="5">
        <v>4</v>
      </c>
      <c r="H20" s="5"/>
      <c r="I20" s="5">
        <v>0.02</v>
      </c>
      <c r="J20" s="5"/>
      <c r="K20" s="5"/>
      <c r="L20" s="5"/>
      <c r="M20" s="5"/>
      <c r="N20" s="5">
        <f t="shared" si="0"/>
        <v>24.53</v>
      </c>
      <c r="O20" s="44">
        <f t="shared" si="1"/>
        <v>0.0003756503820515991</v>
      </c>
    </row>
    <row r="21" spans="1:15" ht="19.5" customHeight="1">
      <c r="A21" s="45" t="s">
        <v>23</v>
      </c>
      <c r="B21" s="46">
        <v>0.12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0.12</v>
      </c>
      <c r="O21" s="49">
        <f t="shared" si="1"/>
        <v>1.8376700304195635E-06</v>
      </c>
    </row>
    <row r="22" spans="1:15" ht="15">
      <c r="A22" s="85" t="s">
        <v>0</v>
      </c>
      <c r="B22" s="86">
        <f aca="true" t="shared" si="2" ref="B22:N22">SUM(B10:B21)</f>
        <v>3.7000000000000006</v>
      </c>
      <c r="C22" s="86">
        <f t="shared" si="2"/>
        <v>1473.7299999999998</v>
      </c>
      <c r="D22" s="86">
        <f t="shared" si="2"/>
        <v>7535.390000000007</v>
      </c>
      <c r="E22" s="86">
        <f t="shared" si="2"/>
        <v>4768.060000000001</v>
      </c>
      <c r="F22" s="86">
        <f t="shared" si="2"/>
        <v>15453.44</v>
      </c>
      <c r="G22" s="86">
        <f t="shared" si="2"/>
        <v>2537.21</v>
      </c>
      <c r="H22" s="86">
        <f t="shared" si="2"/>
        <v>8859.080000000025</v>
      </c>
      <c r="I22" s="86">
        <f t="shared" si="2"/>
        <v>7828.800000000008</v>
      </c>
      <c r="J22" s="86">
        <f>SUM(J10:J21)</f>
        <v>198.07000000000002</v>
      </c>
      <c r="K22" s="86">
        <f t="shared" si="2"/>
        <v>286.01</v>
      </c>
      <c r="L22" s="86">
        <f t="shared" si="2"/>
        <v>795.62</v>
      </c>
      <c r="M22" s="86">
        <f t="shared" si="2"/>
        <v>15560.97</v>
      </c>
      <c r="N22" s="86">
        <f t="shared" si="2"/>
        <v>65300.08000000004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3" width="8.140625" style="0" bestFit="1" customWidth="1"/>
    <col min="4" max="4" width="9.140625" style="0" bestFit="1" customWidth="1"/>
    <col min="5" max="7" width="8.140625" style="0" bestFit="1" customWidth="1"/>
    <col min="8" max="8" width="9.140625" style="0" bestFit="1" customWidth="1"/>
    <col min="9" max="9" width="8.140625" style="0" bestFit="1" customWidth="1"/>
    <col min="10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0</v>
      </c>
      <c r="O10" s="42">
        <f>+N10/$N$22</f>
        <v>0</v>
      </c>
    </row>
    <row r="11" spans="1:15" ht="19.5" customHeight="1">
      <c r="A11" s="43" t="s">
        <v>13</v>
      </c>
      <c r="B11" s="5">
        <v>0.15</v>
      </c>
      <c r="C11" s="5"/>
      <c r="D11" s="5"/>
      <c r="E11" s="5">
        <v>6.54</v>
      </c>
      <c r="F11" s="5">
        <v>4</v>
      </c>
      <c r="G11" s="5">
        <v>14.9</v>
      </c>
      <c r="H11" s="5">
        <v>6.31</v>
      </c>
      <c r="I11" s="5">
        <v>0.5</v>
      </c>
      <c r="J11" s="5">
        <v>37</v>
      </c>
      <c r="K11" s="5"/>
      <c r="L11" s="5">
        <v>3.05</v>
      </c>
      <c r="M11" s="5"/>
      <c r="N11" s="5">
        <f t="shared" si="0"/>
        <v>72.45</v>
      </c>
      <c r="O11" s="44">
        <f aca="true" t="shared" si="1" ref="O11:O21">+N11/$N$22</f>
        <v>0.0014293524076745853</v>
      </c>
    </row>
    <row r="12" spans="1:15" ht="19.5" customHeight="1">
      <c r="A12" s="43" t="s">
        <v>14</v>
      </c>
      <c r="B12" s="5">
        <v>157.98</v>
      </c>
      <c r="C12" s="5"/>
      <c r="D12" s="5">
        <v>0.02</v>
      </c>
      <c r="E12" s="5">
        <v>5.6</v>
      </c>
      <c r="F12" s="5"/>
      <c r="G12" s="5">
        <v>0.5</v>
      </c>
      <c r="H12" s="5">
        <v>2.04</v>
      </c>
      <c r="I12" s="5"/>
      <c r="J12" s="5"/>
      <c r="K12" s="5"/>
      <c r="L12" s="5"/>
      <c r="M12" s="5">
        <v>10</v>
      </c>
      <c r="N12" s="5">
        <f t="shared" si="0"/>
        <v>176.14</v>
      </c>
      <c r="O12" s="44">
        <f t="shared" si="1"/>
        <v>0.0034750328928613034</v>
      </c>
    </row>
    <row r="13" spans="1:15" ht="19.5" customHeight="1">
      <c r="A13" s="43" t="s">
        <v>15</v>
      </c>
      <c r="B13" s="5">
        <v>1.6</v>
      </c>
      <c r="C13" s="5">
        <v>189</v>
      </c>
      <c r="D13" s="5">
        <v>0.18</v>
      </c>
      <c r="E13" s="5">
        <v>21.66</v>
      </c>
      <c r="F13" s="5">
        <v>20.5</v>
      </c>
      <c r="G13" s="5">
        <v>71.47</v>
      </c>
      <c r="H13" s="5">
        <v>19.45</v>
      </c>
      <c r="I13" s="5">
        <v>13.52</v>
      </c>
      <c r="J13" s="5"/>
      <c r="K13" s="5">
        <v>0.7</v>
      </c>
      <c r="L13" s="5"/>
      <c r="M13" s="5">
        <v>0.03</v>
      </c>
      <c r="N13" s="5">
        <f t="shared" si="0"/>
        <v>338.1099999999999</v>
      </c>
      <c r="O13" s="44">
        <f t="shared" si="1"/>
        <v>0.00667050852393173</v>
      </c>
    </row>
    <row r="14" spans="1:15" ht="19.5" customHeight="1">
      <c r="A14" s="43" t="s">
        <v>16</v>
      </c>
      <c r="B14" s="5"/>
      <c r="C14" s="5">
        <v>306.97</v>
      </c>
      <c r="D14" s="5">
        <v>1343.51</v>
      </c>
      <c r="E14" s="5">
        <v>275.82</v>
      </c>
      <c r="F14" s="5">
        <v>146.05</v>
      </c>
      <c r="G14" s="5">
        <v>10.25</v>
      </c>
      <c r="H14" s="5">
        <v>83.06000000000006</v>
      </c>
      <c r="I14" s="5">
        <v>20.29</v>
      </c>
      <c r="J14" s="5"/>
      <c r="K14" s="5"/>
      <c r="L14" s="5"/>
      <c r="M14" s="5"/>
      <c r="N14" s="5">
        <f t="shared" si="0"/>
        <v>2185.95</v>
      </c>
      <c r="O14" s="44">
        <f t="shared" si="1"/>
        <v>0.0431261959359042</v>
      </c>
    </row>
    <row r="15" spans="1:15" ht="19.5" customHeight="1">
      <c r="A15" s="43" t="s">
        <v>17</v>
      </c>
      <c r="B15" s="5"/>
      <c r="C15" s="5">
        <v>386.33</v>
      </c>
      <c r="D15" s="5">
        <v>7590.62</v>
      </c>
      <c r="E15" s="5">
        <v>1870.85</v>
      </c>
      <c r="F15" s="5">
        <v>1307.99</v>
      </c>
      <c r="G15" s="5">
        <v>162.05</v>
      </c>
      <c r="H15" s="5">
        <v>185.52</v>
      </c>
      <c r="I15" s="5">
        <v>52.39</v>
      </c>
      <c r="J15" s="5">
        <v>1.65</v>
      </c>
      <c r="K15" s="5">
        <v>2.49</v>
      </c>
      <c r="L15" s="5"/>
      <c r="M15" s="5">
        <v>1.75</v>
      </c>
      <c r="N15" s="5">
        <f t="shared" si="0"/>
        <v>11561.639999999998</v>
      </c>
      <c r="O15" s="44">
        <f t="shared" si="1"/>
        <v>0.22809741850471757</v>
      </c>
    </row>
    <row r="16" spans="1:15" ht="19.5" customHeight="1">
      <c r="A16" s="43" t="s">
        <v>18</v>
      </c>
      <c r="B16" s="5">
        <v>0.34</v>
      </c>
      <c r="C16" s="5">
        <v>253.04</v>
      </c>
      <c r="D16" s="5">
        <v>1839.47</v>
      </c>
      <c r="E16" s="5">
        <v>305.2</v>
      </c>
      <c r="F16" s="5">
        <v>2536.3</v>
      </c>
      <c r="G16" s="5">
        <v>1270.84</v>
      </c>
      <c r="H16" s="5">
        <v>7303.3500000000295</v>
      </c>
      <c r="I16" s="5">
        <v>804.2299999999985</v>
      </c>
      <c r="J16" s="5">
        <v>12.91</v>
      </c>
      <c r="K16" s="5">
        <v>40.53</v>
      </c>
      <c r="L16" s="5">
        <v>15.74</v>
      </c>
      <c r="M16" s="5">
        <v>0.01</v>
      </c>
      <c r="N16" s="5">
        <f t="shared" si="0"/>
        <v>14381.960000000028</v>
      </c>
      <c r="O16" s="44">
        <f t="shared" si="1"/>
        <v>0.2837389807188353</v>
      </c>
    </row>
    <row r="17" spans="1:15" ht="19.5" customHeight="1">
      <c r="A17" s="43" t="s">
        <v>19</v>
      </c>
      <c r="B17" s="5">
        <v>16.08</v>
      </c>
      <c r="C17" s="5">
        <v>407.65</v>
      </c>
      <c r="D17" s="5">
        <v>4294.03</v>
      </c>
      <c r="E17" s="5">
        <v>2247.2400000000052</v>
      </c>
      <c r="F17" s="5">
        <v>3024.49</v>
      </c>
      <c r="G17" s="5">
        <v>777.33</v>
      </c>
      <c r="H17" s="5">
        <v>1559</v>
      </c>
      <c r="I17" s="5">
        <v>5112.270000000014</v>
      </c>
      <c r="J17" s="5">
        <v>237.55</v>
      </c>
      <c r="K17" s="5">
        <v>226.59</v>
      </c>
      <c r="L17" s="5">
        <v>541.62</v>
      </c>
      <c r="M17" s="5">
        <v>1.73</v>
      </c>
      <c r="N17" s="5">
        <f t="shared" si="0"/>
        <v>18445.580000000016</v>
      </c>
      <c r="O17" s="44">
        <f t="shared" si="1"/>
        <v>0.3639093745197267</v>
      </c>
    </row>
    <row r="18" spans="1:15" ht="19.5" customHeight="1">
      <c r="A18" s="43" t="s">
        <v>20</v>
      </c>
      <c r="B18" s="5">
        <v>1.2</v>
      </c>
      <c r="C18" s="5">
        <v>331.02</v>
      </c>
      <c r="D18" s="5">
        <v>232.61</v>
      </c>
      <c r="E18" s="5">
        <v>76.02</v>
      </c>
      <c r="F18" s="5">
        <v>109.93</v>
      </c>
      <c r="G18" s="5">
        <v>207.68</v>
      </c>
      <c r="H18" s="5">
        <v>1500.55</v>
      </c>
      <c r="I18" s="5">
        <v>660.9399999999988</v>
      </c>
      <c r="J18" s="5">
        <v>24.2</v>
      </c>
      <c r="K18" s="5">
        <v>20.42</v>
      </c>
      <c r="L18" s="5">
        <v>144.6</v>
      </c>
      <c r="M18" s="5">
        <v>0.02</v>
      </c>
      <c r="N18" s="5">
        <f t="shared" si="0"/>
        <v>3309.1899999999987</v>
      </c>
      <c r="O18" s="44">
        <f t="shared" si="1"/>
        <v>0.06528638638996079</v>
      </c>
    </row>
    <row r="19" spans="1:15" ht="19.5" customHeight="1">
      <c r="A19" s="43" t="s">
        <v>21</v>
      </c>
      <c r="B19" s="5">
        <v>1.06</v>
      </c>
      <c r="C19" s="5">
        <v>12</v>
      </c>
      <c r="D19" s="5">
        <v>37.15</v>
      </c>
      <c r="E19" s="5">
        <v>9.88</v>
      </c>
      <c r="F19" s="5">
        <v>15.1</v>
      </c>
      <c r="G19" s="5">
        <v>3.81</v>
      </c>
      <c r="H19" s="5">
        <v>6.43</v>
      </c>
      <c r="I19" s="5">
        <v>0.01</v>
      </c>
      <c r="J19" s="5"/>
      <c r="K19" s="5"/>
      <c r="L19" s="5"/>
      <c r="M19" s="5"/>
      <c r="N19" s="5">
        <f t="shared" si="0"/>
        <v>85.44000000000001</v>
      </c>
      <c r="O19" s="44">
        <f t="shared" si="1"/>
        <v>0.001685629671659304</v>
      </c>
    </row>
    <row r="20" spans="1:15" ht="19.5" customHeight="1">
      <c r="A20" s="43" t="s">
        <v>22</v>
      </c>
      <c r="B20" s="5">
        <v>0.12</v>
      </c>
      <c r="C20" s="5">
        <v>0.01</v>
      </c>
      <c r="D20" s="5">
        <v>100</v>
      </c>
      <c r="E20" s="5"/>
      <c r="F20" s="5">
        <v>1.5</v>
      </c>
      <c r="G20" s="5"/>
      <c r="H20" s="5">
        <v>23.2</v>
      </c>
      <c r="I20" s="5">
        <v>3.5</v>
      </c>
      <c r="J20" s="5"/>
      <c r="K20" s="5"/>
      <c r="L20" s="5"/>
      <c r="M20" s="5"/>
      <c r="N20" s="5">
        <f t="shared" si="0"/>
        <v>128.32999999999998</v>
      </c>
      <c r="O20" s="44">
        <f t="shared" si="1"/>
        <v>0.002531798405477978</v>
      </c>
    </row>
    <row r="21" spans="1:15" ht="19.5" customHeight="1">
      <c r="A21" s="45" t="s">
        <v>23</v>
      </c>
      <c r="B21" s="46"/>
      <c r="C21" s="46"/>
      <c r="D21" s="46"/>
      <c r="E21" s="46"/>
      <c r="F21" s="46">
        <v>2.5</v>
      </c>
      <c r="G21" s="46"/>
      <c r="H21" s="46"/>
      <c r="I21" s="46"/>
      <c r="J21" s="46"/>
      <c r="K21" s="46"/>
      <c r="L21" s="46"/>
      <c r="M21" s="46"/>
      <c r="N21" s="46">
        <f t="shared" si="0"/>
        <v>2.5</v>
      </c>
      <c r="O21" s="49">
        <f t="shared" si="1"/>
        <v>4.9322029250330754E-05</v>
      </c>
    </row>
    <row r="22" spans="1:15" ht="15">
      <c r="A22" s="85" t="s">
        <v>0</v>
      </c>
      <c r="B22" s="86">
        <f aca="true" t="shared" si="2" ref="B22:N22">SUM(B10:B21)</f>
        <v>178.52999999999997</v>
      </c>
      <c r="C22" s="86">
        <f t="shared" si="2"/>
        <v>1886.0199999999998</v>
      </c>
      <c r="D22" s="86">
        <f t="shared" si="2"/>
        <v>15437.589999999998</v>
      </c>
      <c r="E22" s="86">
        <f t="shared" si="2"/>
        <v>4818.810000000006</v>
      </c>
      <c r="F22" s="86">
        <f t="shared" si="2"/>
        <v>7168.360000000001</v>
      </c>
      <c r="G22" s="86">
        <f t="shared" si="2"/>
        <v>2518.83</v>
      </c>
      <c r="H22" s="86">
        <f t="shared" si="2"/>
        <v>10688.910000000029</v>
      </c>
      <c r="I22" s="86">
        <f t="shared" si="2"/>
        <v>6667.6500000000115</v>
      </c>
      <c r="J22" s="86">
        <f>SUM(J10:J21)</f>
        <v>313.31</v>
      </c>
      <c r="K22" s="86">
        <f t="shared" si="2"/>
        <v>290.73</v>
      </c>
      <c r="L22" s="86">
        <f t="shared" si="2"/>
        <v>705.01</v>
      </c>
      <c r="M22" s="86">
        <f t="shared" si="2"/>
        <v>13.54</v>
      </c>
      <c r="N22" s="86">
        <f t="shared" si="2"/>
        <v>50687.29000000005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9" width="8.140625" style="0" bestFit="1" customWidth="1"/>
    <col min="10" max="11" width="6.57421875" style="0" bestFit="1" customWidth="1"/>
    <col min="12" max="12" width="7.140625" style="0" bestFit="1" customWidth="1"/>
    <col min="13" max="13" width="8.14062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>
        <v>0.04</v>
      </c>
      <c r="D10" s="39"/>
      <c r="E10" s="39">
        <v>58.25</v>
      </c>
      <c r="F10" s="39"/>
      <c r="G10" s="39"/>
      <c r="H10" s="39">
        <v>2</v>
      </c>
      <c r="I10" s="39"/>
      <c r="J10" s="39"/>
      <c r="K10" s="39"/>
      <c r="L10" s="39"/>
      <c r="M10" s="39"/>
      <c r="N10" s="39">
        <f aca="true" t="shared" si="0" ref="N10:N21">SUM(B10:M10)</f>
        <v>60.29</v>
      </c>
      <c r="O10" s="42">
        <f>+N10/$N$22</f>
        <v>0.00143589567714187</v>
      </c>
    </row>
    <row r="11" spans="1:15" ht="19.5" customHeight="1">
      <c r="A11" s="43" t="s">
        <v>13</v>
      </c>
      <c r="B11" s="5"/>
      <c r="C11" s="5"/>
      <c r="D11" s="5">
        <v>20</v>
      </c>
      <c r="E11" s="5"/>
      <c r="F11" s="5"/>
      <c r="G11" s="5">
        <v>1.5</v>
      </c>
      <c r="H11" s="5"/>
      <c r="I11" s="5"/>
      <c r="J11" s="5"/>
      <c r="K11" s="5"/>
      <c r="L11" s="5"/>
      <c r="M11" s="5"/>
      <c r="N11" s="5">
        <f t="shared" si="0"/>
        <v>21.5</v>
      </c>
      <c r="O11" s="44">
        <f aca="true" t="shared" si="1" ref="O11:O21">+N11/$N$22</f>
        <v>0.0005120543549270228</v>
      </c>
    </row>
    <row r="12" spans="1:15" ht="19.5" customHeight="1">
      <c r="A12" s="43" t="s">
        <v>14</v>
      </c>
      <c r="B12" s="5"/>
      <c r="C12" s="5"/>
      <c r="D12" s="5"/>
      <c r="E12" s="5">
        <v>1</v>
      </c>
      <c r="F12" s="5"/>
      <c r="G12" s="5"/>
      <c r="H12" s="5">
        <v>1.07</v>
      </c>
      <c r="I12" s="5"/>
      <c r="J12" s="5"/>
      <c r="K12" s="5"/>
      <c r="L12" s="5"/>
      <c r="M12" s="5"/>
      <c r="N12" s="5">
        <f t="shared" si="0"/>
        <v>2.0700000000000003</v>
      </c>
      <c r="O12" s="44">
        <f t="shared" si="1"/>
        <v>4.9300116962741276E-05</v>
      </c>
    </row>
    <row r="13" spans="1:15" ht="19.5" customHeight="1">
      <c r="A13" s="43" t="s">
        <v>15</v>
      </c>
      <c r="B13" s="5">
        <v>102.7</v>
      </c>
      <c r="C13" s="5">
        <v>0.03</v>
      </c>
      <c r="D13" s="5">
        <v>12.13</v>
      </c>
      <c r="E13" s="5">
        <v>3</v>
      </c>
      <c r="F13" s="5"/>
      <c r="G13" s="5">
        <v>9</v>
      </c>
      <c r="H13" s="5">
        <v>6.72</v>
      </c>
      <c r="I13" s="5">
        <v>0.51</v>
      </c>
      <c r="J13" s="5">
        <v>1</v>
      </c>
      <c r="K13" s="5">
        <v>0.7</v>
      </c>
      <c r="L13" s="5"/>
      <c r="M13" s="5">
        <v>20.02</v>
      </c>
      <c r="N13" s="5">
        <f t="shared" si="0"/>
        <v>155.81</v>
      </c>
      <c r="O13" s="44">
        <f t="shared" si="1"/>
        <v>0.0037108460019153224</v>
      </c>
    </row>
    <row r="14" spans="1:15" ht="19.5" customHeight="1">
      <c r="A14" s="43" t="s">
        <v>16</v>
      </c>
      <c r="B14" s="5">
        <v>4.39</v>
      </c>
      <c r="C14" s="5">
        <v>207.19</v>
      </c>
      <c r="D14" s="5">
        <v>1209.21</v>
      </c>
      <c r="E14" s="5">
        <v>117.77</v>
      </c>
      <c r="F14" s="5">
        <v>172.7</v>
      </c>
      <c r="G14" s="5">
        <v>6.47</v>
      </c>
      <c r="H14" s="5">
        <v>25.04</v>
      </c>
      <c r="I14" s="5">
        <v>8.49</v>
      </c>
      <c r="J14" s="5"/>
      <c r="K14" s="5">
        <v>0.75</v>
      </c>
      <c r="L14" s="5"/>
      <c r="M14" s="5">
        <v>1.51</v>
      </c>
      <c r="N14" s="5">
        <f t="shared" si="0"/>
        <v>1753.52</v>
      </c>
      <c r="O14" s="44">
        <f t="shared" si="1"/>
        <v>0.0417626768582155</v>
      </c>
    </row>
    <row r="15" spans="1:15" ht="19.5" customHeight="1">
      <c r="A15" s="43" t="s">
        <v>17</v>
      </c>
      <c r="B15" s="5">
        <v>0.03</v>
      </c>
      <c r="C15" s="5">
        <v>1215.7</v>
      </c>
      <c r="D15" s="5">
        <v>377.85</v>
      </c>
      <c r="E15" s="5">
        <v>443.93</v>
      </c>
      <c r="F15" s="5">
        <v>245.06</v>
      </c>
      <c r="G15" s="5">
        <v>317.93</v>
      </c>
      <c r="H15" s="5">
        <v>132.83</v>
      </c>
      <c r="I15" s="5">
        <v>69.4500000000001</v>
      </c>
      <c r="J15" s="5">
        <v>15.73</v>
      </c>
      <c r="K15" s="5">
        <v>37.51</v>
      </c>
      <c r="L15" s="5">
        <v>31.1</v>
      </c>
      <c r="M15" s="5">
        <v>8.82</v>
      </c>
      <c r="N15" s="5">
        <f t="shared" si="0"/>
        <v>2895.9400000000005</v>
      </c>
      <c r="O15" s="44">
        <f t="shared" si="1"/>
        <v>0.0689711017956913</v>
      </c>
    </row>
    <row r="16" spans="1:15" ht="19.5" customHeight="1">
      <c r="A16" s="43" t="s">
        <v>18</v>
      </c>
      <c r="B16" s="5">
        <v>2.6</v>
      </c>
      <c r="C16" s="5">
        <v>616.5</v>
      </c>
      <c r="D16" s="5">
        <v>6466.63</v>
      </c>
      <c r="E16" s="5">
        <v>4712.61</v>
      </c>
      <c r="F16" s="5">
        <v>4764.38</v>
      </c>
      <c r="G16" s="5">
        <v>785.59</v>
      </c>
      <c r="H16" s="5">
        <v>1011.21</v>
      </c>
      <c r="I16" s="5">
        <v>801.9499999999987</v>
      </c>
      <c r="J16" s="5">
        <v>13.7</v>
      </c>
      <c r="K16" s="5">
        <v>56.96</v>
      </c>
      <c r="L16" s="5">
        <v>10.04</v>
      </c>
      <c r="M16" s="5">
        <v>7.88</v>
      </c>
      <c r="N16" s="5">
        <f t="shared" si="0"/>
        <v>19250.05</v>
      </c>
      <c r="O16" s="44">
        <f t="shared" si="1"/>
        <v>0.45846846209595055</v>
      </c>
    </row>
    <row r="17" spans="1:15" ht="19.5" customHeight="1">
      <c r="A17" s="43" t="s">
        <v>19</v>
      </c>
      <c r="B17" s="5">
        <v>2.22</v>
      </c>
      <c r="C17" s="5">
        <v>74.7</v>
      </c>
      <c r="D17" s="5">
        <v>1155.01</v>
      </c>
      <c r="E17" s="5">
        <v>575.07</v>
      </c>
      <c r="F17" s="5">
        <v>2824.84</v>
      </c>
      <c r="G17" s="5">
        <v>1419.21</v>
      </c>
      <c r="H17" s="5">
        <v>1382.8399999999922</v>
      </c>
      <c r="I17" s="5">
        <v>1175.52</v>
      </c>
      <c r="J17" s="5">
        <v>59.2</v>
      </c>
      <c r="K17" s="5">
        <v>37.79</v>
      </c>
      <c r="L17" s="5">
        <v>4.06</v>
      </c>
      <c r="M17" s="5">
        <v>72.01</v>
      </c>
      <c r="N17" s="5">
        <f t="shared" si="0"/>
        <v>8782.469999999994</v>
      </c>
      <c r="O17" s="44">
        <f t="shared" si="1"/>
        <v>0.20916753537283383</v>
      </c>
    </row>
    <row r="18" spans="1:15" ht="19.5" customHeight="1">
      <c r="A18" s="43" t="s">
        <v>20</v>
      </c>
      <c r="B18" s="5">
        <v>1.02</v>
      </c>
      <c r="C18" s="5"/>
      <c r="D18" s="5">
        <v>213.03</v>
      </c>
      <c r="E18" s="5">
        <v>208</v>
      </c>
      <c r="F18" s="5">
        <v>659.8</v>
      </c>
      <c r="G18" s="5">
        <v>637.96</v>
      </c>
      <c r="H18" s="5">
        <v>1218.2399999999939</v>
      </c>
      <c r="I18" s="5">
        <v>2531.98</v>
      </c>
      <c r="J18" s="5">
        <v>27.5</v>
      </c>
      <c r="K18" s="5">
        <v>25.56</v>
      </c>
      <c r="L18" s="5">
        <v>7.1</v>
      </c>
      <c r="M18" s="5">
        <v>0.02</v>
      </c>
      <c r="N18" s="5">
        <f t="shared" si="0"/>
        <v>5530.209999999995</v>
      </c>
      <c r="O18" s="44">
        <f t="shared" si="1"/>
        <v>0.1317101448446962</v>
      </c>
    </row>
    <row r="19" spans="1:15" ht="19.5" customHeight="1">
      <c r="A19" s="43" t="s">
        <v>21</v>
      </c>
      <c r="B19" s="5">
        <v>0.03</v>
      </c>
      <c r="C19" s="5"/>
      <c r="D19" s="5">
        <v>518.38</v>
      </c>
      <c r="E19" s="5">
        <v>58.45</v>
      </c>
      <c r="F19" s="5">
        <v>715</v>
      </c>
      <c r="G19" s="5">
        <v>962.28</v>
      </c>
      <c r="H19" s="5">
        <v>466.21999999999935</v>
      </c>
      <c r="I19" s="5">
        <v>258.88</v>
      </c>
      <c r="J19" s="5"/>
      <c r="K19" s="5">
        <v>15.9</v>
      </c>
      <c r="L19" s="5"/>
      <c r="M19" s="5"/>
      <c r="N19" s="5">
        <f t="shared" si="0"/>
        <v>2995.14</v>
      </c>
      <c r="O19" s="44">
        <f t="shared" si="1"/>
        <v>0.07133369677284294</v>
      </c>
    </row>
    <row r="20" spans="1:15" ht="19.5" customHeight="1">
      <c r="A20" s="43" t="s">
        <v>22</v>
      </c>
      <c r="B20" s="5">
        <v>0.01</v>
      </c>
      <c r="C20" s="5">
        <v>145</v>
      </c>
      <c r="D20" s="5">
        <v>3.58</v>
      </c>
      <c r="E20" s="5">
        <v>3.5</v>
      </c>
      <c r="F20" s="5">
        <v>1.2</v>
      </c>
      <c r="G20" s="5">
        <v>82.31</v>
      </c>
      <c r="H20" s="5">
        <v>294.87</v>
      </c>
      <c r="I20" s="5">
        <v>9.45</v>
      </c>
      <c r="J20" s="5"/>
      <c r="K20" s="5">
        <v>0.8</v>
      </c>
      <c r="L20" s="5"/>
      <c r="M20" s="5"/>
      <c r="N20" s="5">
        <f t="shared" si="0"/>
        <v>540.72</v>
      </c>
      <c r="O20" s="44">
        <f t="shared" si="1"/>
        <v>0.012878047944006503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0.01</v>
      </c>
      <c r="I21" s="46"/>
      <c r="J21" s="46"/>
      <c r="K21" s="46"/>
      <c r="L21" s="46"/>
      <c r="M21" s="46"/>
      <c r="N21" s="46">
        <f t="shared" si="0"/>
        <v>0.01</v>
      </c>
      <c r="O21" s="49">
        <f t="shared" si="1"/>
        <v>2.3816481624512692E-07</v>
      </c>
    </row>
    <row r="22" spans="1:15" ht="15">
      <c r="A22" s="85" t="s">
        <v>0</v>
      </c>
      <c r="B22" s="86">
        <f aca="true" t="shared" si="2" ref="B22:N22">SUM(B10:B21)</f>
        <v>113</v>
      </c>
      <c r="C22" s="86">
        <f t="shared" si="2"/>
        <v>2259.16</v>
      </c>
      <c r="D22" s="86">
        <f t="shared" si="2"/>
        <v>9975.82</v>
      </c>
      <c r="E22" s="86">
        <f t="shared" si="2"/>
        <v>6181.579999999999</v>
      </c>
      <c r="F22" s="86">
        <f t="shared" si="2"/>
        <v>9382.980000000001</v>
      </c>
      <c r="G22" s="86">
        <f t="shared" si="2"/>
        <v>4222.25</v>
      </c>
      <c r="H22" s="86">
        <f t="shared" si="2"/>
        <v>4541.049999999986</v>
      </c>
      <c r="I22" s="86">
        <f t="shared" si="2"/>
        <v>4856.229999999999</v>
      </c>
      <c r="J22" s="86">
        <f>SUM(J10:J21)</f>
        <v>117.13</v>
      </c>
      <c r="K22" s="86">
        <f t="shared" si="2"/>
        <v>175.97000000000003</v>
      </c>
      <c r="L22" s="86">
        <f t="shared" si="2"/>
        <v>52.300000000000004</v>
      </c>
      <c r="M22" s="86">
        <f t="shared" si="2"/>
        <v>110.26</v>
      </c>
      <c r="N22" s="86">
        <f t="shared" si="2"/>
        <v>41987.72999999999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2" width="5.57421875" style="0" bestFit="1" customWidth="1"/>
    <col min="3" max="7" width="8.140625" style="0" bestFit="1" customWidth="1"/>
    <col min="8" max="9" width="9.140625" style="0" bestFit="1" customWidth="1"/>
    <col min="10" max="11" width="8.140625" style="0" bestFit="1" customWidth="1"/>
    <col min="12" max="12" width="7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1</v>
      </c>
      <c r="C13" s="5">
        <v>0.06</v>
      </c>
      <c r="D13" s="5">
        <v>29.86</v>
      </c>
      <c r="E13" s="5">
        <v>3.5</v>
      </c>
      <c r="F13" s="5">
        <v>114</v>
      </c>
      <c r="G13" s="5">
        <v>31.69</v>
      </c>
      <c r="H13" s="5">
        <v>44.55</v>
      </c>
      <c r="I13" s="5">
        <v>22.99</v>
      </c>
      <c r="J13" s="5">
        <v>6.2</v>
      </c>
      <c r="K13" s="5">
        <v>1.65</v>
      </c>
      <c r="L13" s="5">
        <v>30.91</v>
      </c>
      <c r="M13" s="5">
        <v>17.11</v>
      </c>
      <c r="N13" s="5">
        <f aca="true" t="shared" si="0" ref="N13:N22">SUM(B13:M13)</f>
        <v>303.52000000000004</v>
      </c>
      <c r="O13" s="44">
        <f>+N13/$N$22</f>
        <v>0.0033698590137233708</v>
      </c>
    </row>
    <row r="14" spans="1:15" ht="19.5" customHeight="1">
      <c r="A14" s="43" t="s">
        <v>16</v>
      </c>
      <c r="B14" s="5">
        <v>0.04</v>
      </c>
      <c r="C14" s="5">
        <v>15</v>
      </c>
      <c r="D14" s="5">
        <v>1048.61</v>
      </c>
      <c r="E14" s="5">
        <v>568.18</v>
      </c>
      <c r="F14" s="5">
        <v>62.98</v>
      </c>
      <c r="G14" s="5">
        <v>30.54</v>
      </c>
      <c r="H14" s="5">
        <v>41.18</v>
      </c>
      <c r="I14" s="5">
        <v>44.99</v>
      </c>
      <c r="J14" s="5">
        <v>0.05</v>
      </c>
      <c r="K14" s="5">
        <v>10.1</v>
      </c>
      <c r="L14" s="5">
        <v>34.34</v>
      </c>
      <c r="M14" s="5">
        <v>0.24</v>
      </c>
      <c r="N14" s="5">
        <f t="shared" si="0"/>
        <v>1856.2499999999998</v>
      </c>
      <c r="O14" s="44">
        <f aca="true" t="shared" si="1" ref="O14:O21">+N14/$N$22</f>
        <v>0.02060918817285189</v>
      </c>
    </row>
    <row r="15" spans="1:15" ht="19.5" customHeight="1">
      <c r="A15" s="43" t="s">
        <v>17</v>
      </c>
      <c r="B15" s="5">
        <v>1.1</v>
      </c>
      <c r="C15" s="5">
        <v>160</v>
      </c>
      <c r="D15" s="5">
        <v>734.4399999999991</v>
      </c>
      <c r="E15" s="5">
        <v>370.11</v>
      </c>
      <c r="F15" s="5">
        <v>1131.26</v>
      </c>
      <c r="G15" s="5">
        <v>1991.86</v>
      </c>
      <c r="H15" s="5">
        <v>1705.5899999999945</v>
      </c>
      <c r="I15" s="5">
        <v>3580.04</v>
      </c>
      <c r="J15" s="5">
        <v>33.47</v>
      </c>
      <c r="K15" s="5">
        <v>157.11</v>
      </c>
      <c r="L15" s="5">
        <v>39</v>
      </c>
      <c r="M15" s="5">
        <v>0.11</v>
      </c>
      <c r="N15" s="5">
        <f t="shared" si="0"/>
        <v>9904.089999999995</v>
      </c>
      <c r="O15" s="44">
        <f t="shared" si="1"/>
        <v>0.10996107986039627</v>
      </c>
    </row>
    <row r="16" spans="1:15" ht="19.5" customHeight="1">
      <c r="A16" s="43" t="s">
        <v>18</v>
      </c>
      <c r="B16" s="5">
        <v>1.5</v>
      </c>
      <c r="C16" s="5">
        <v>2061.01</v>
      </c>
      <c r="D16" s="5">
        <v>2758.33</v>
      </c>
      <c r="E16" s="5">
        <v>454.61</v>
      </c>
      <c r="F16" s="5">
        <v>558.55</v>
      </c>
      <c r="G16" s="5">
        <v>226.48</v>
      </c>
      <c r="H16" s="5">
        <v>2030.8699999999935</v>
      </c>
      <c r="I16" s="5">
        <v>22043.699999999906</v>
      </c>
      <c r="J16" s="5">
        <v>352.21</v>
      </c>
      <c r="K16" s="5">
        <v>186.62</v>
      </c>
      <c r="L16" s="5">
        <v>22.23</v>
      </c>
      <c r="M16" s="5">
        <v>89.13</v>
      </c>
      <c r="N16" s="5">
        <f t="shared" si="0"/>
        <v>30785.2399999999</v>
      </c>
      <c r="O16" s="44">
        <f t="shared" si="1"/>
        <v>0.3417959887441912</v>
      </c>
    </row>
    <row r="17" spans="1:15" ht="19.5" customHeight="1">
      <c r="A17" s="43" t="s">
        <v>19</v>
      </c>
      <c r="B17" s="5">
        <v>6.1</v>
      </c>
      <c r="C17" s="5">
        <v>3</v>
      </c>
      <c r="D17" s="5">
        <v>209.96</v>
      </c>
      <c r="E17" s="5">
        <v>194.37</v>
      </c>
      <c r="F17" s="5">
        <v>1457.83</v>
      </c>
      <c r="G17" s="5">
        <v>420.2</v>
      </c>
      <c r="H17" s="5">
        <v>29285.03999999983</v>
      </c>
      <c r="I17" s="5">
        <v>8083.6300000000165</v>
      </c>
      <c r="J17" s="5">
        <v>2157.42</v>
      </c>
      <c r="K17" s="5">
        <v>3830.94</v>
      </c>
      <c r="L17" s="5">
        <v>227.19</v>
      </c>
      <c r="M17" s="5">
        <v>33.17</v>
      </c>
      <c r="N17" s="5">
        <f t="shared" si="0"/>
        <v>45908.849999999846</v>
      </c>
      <c r="O17" s="44">
        <f t="shared" si="1"/>
        <v>0.5097072745854428</v>
      </c>
    </row>
    <row r="18" spans="1:15" ht="19.5" customHeight="1">
      <c r="A18" s="43" t="s">
        <v>20</v>
      </c>
      <c r="B18" s="5">
        <v>3</v>
      </c>
      <c r="C18" s="5">
        <v>80</v>
      </c>
      <c r="D18" s="5">
        <v>233.87</v>
      </c>
      <c r="E18" s="5">
        <v>76</v>
      </c>
      <c r="F18" s="5">
        <v>126.75</v>
      </c>
      <c r="G18" s="5">
        <v>199.82</v>
      </c>
      <c r="H18" s="5">
        <v>95.13000000000011</v>
      </c>
      <c r="I18" s="5">
        <v>80.90000000000008</v>
      </c>
      <c r="J18" s="5">
        <v>5.77</v>
      </c>
      <c r="K18" s="5">
        <v>2.98</v>
      </c>
      <c r="L18" s="5"/>
      <c r="M18" s="5">
        <v>0.39</v>
      </c>
      <c r="N18" s="5">
        <f t="shared" si="0"/>
        <v>904.6100000000002</v>
      </c>
      <c r="O18" s="44">
        <f t="shared" si="1"/>
        <v>0.010043516613087437</v>
      </c>
    </row>
    <row r="19" spans="1:15" ht="19.5" customHeight="1">
      <c r="A19" s="43" t="s">
        <v>21</v>
      </c>
      <c r="B19" s="5"/>
      <c r="C19" s="5"/>
      <c r="D19" s="5">
        <v>192.06</v>
      </c>
      <c r="E19" s="5">
        <v>86.55</v>
      </c>
      <c r="F19" s="5">
        <v>52.85</v>
      </c>
      <c r="G19" s="5">
        <v>15.23</v>
      </c>
      <c r="H19" s="5">
        <v>17.63</v>
      </c>
      <c r="I19" s="5">
        <v>27.64</v>
      </c>
      <c r="J19" s="5"/>
      <c r="K19" s="5"/>
      <c r="L19" s="5"/>
      <c r="M19" s="5">
        <v>1</v>
      </c>
      <c r="N19" s="5">
        <f t="shared" si="0"/>
        <v>392.96000000000004</v>
      </c>
      <c r="O19" s="44">
        <f t="shared" si="1"/>
        <v>0.004362874927624986</v>
      </c>
    </row>
    <row r="20" spans="1:15" ht="19.5" customHeight="1">
      <c r="A20" s="43" t="s">
        <v>22</v>
      </c>
      <c r="B20" s="5"/>
      <c r="C20" s="5">
        <v>5</v>
      </c>
      <c r="D20" s="5"/>
      <c r="E20" s="5">
        <v>1.52</v>
      </c>
      <c r="F20" s="5">
        <v>7</v>
      </c>
      <c r="G20" s="5"/>
      <c r="H20" s="5"/>
      <c r="I20" s="5">
        <v>0.01</v>
      </c>
      <c r="J20" s="5"/>
      <c r="K20" s="5"/>
      <c r="L20" s="5"/>
      <c r="M20" s="5"/>
      <c r="N20" s="5">
        <f t="shared" si="0"/>
        <v>13.53</v>
      </c>
      <c r="O20" s="44">
        <f t="shared" si="1"/>
        <v>0.00015021808268212043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12.74</v>
      </c>
      <c r="C22" s="86">
        <f t="shared" si="2"/>
        <v>2324.07</v>
      </c>
      <c r="D22" s="86">
        <f t="shared" si="2"/>
        <v>5207.129999999999</v>
      </c>
      <c r="E22" s="86">
        <f t="shared" si="2"/>
        <v>1754.84</v>
      </c>
      <c r="F22" s="86">
        <f t="shared" si="2"/>
        <v>3511.22</v>
      </c>
      <c r="G22" s="86">
        <f t="shared" si="2"/>
        <v>2915.8199999999997</v>
      </c>
      <c r="H22" s="86">
        <f t="shared" si="2"/>
        <v>33219.989999999816</v>
      </c>
      <c r="I22" s="86">
        <f t="shared" si="2"/>
        <v>33883.89999999993</v>
      </c>
      <c r="J22" s="86">
        <f>SUM(J13:J20)</f>
        <v>2555.12</v>
      </c>
      <c r="K22" s="86">
        <f t="shared" si="2"/>
        <v>4189.4</v>
      </c>
      <c r="L22" s="86">
        <f t="shared" si="2"/>
        <v>353.67</v>
      </c>
      <c r="M22" s="86">
        <f t="shared" si="2"/>
        <v>141.14999999999998</v>
      </c>
      <c r="N22" s="86">
        <f t="shared" si="0"/>
        <v>90069.04999999973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13.00390625" style="0" bestFit="1" customWidth="1"/>
    <col min="2" max="3" width="8.28125" style="0" customWidth="1"/>
    <col min="4" max="4" width="9.8515625" style="0" customWidth="1"/>
    <col min="5" max="5" width="9.140625" style="0" bestFit="1" customWidth="1"/>
    <col min="6" max="6" width="12.140625" style="0" bestFit="1" customWidth="1"/>
    <col min="7" max="7" width="13.8515625" style="0" bestFit="1" customWidth="1"/>
    <col min="8" max="8" width="13.140625" style="0" bestFit="1" customWidth="1"/>
    <col min="9" max="9" width="13.421875" style="0" bestFit="1" customWidth="1"/>
    <col min="10" max="10" width="14.28125" style="0" customWidth="1"/>
    <col min="11" max="11" width="13.421875" style="0" bestFit="1" customWidth="1"/>
    <col min="12" max="12" width="13.140625" style="0" bestFit="1" customWidth="1"/>
    <col min="13" max="16" width="12.57421875" style="0" bestFit="1" customWidth="1"/>
    <col min="17" max="17" width="15.28125" style="0" customWidth="1"/>
    <col min="18" max="18" width="15.00390625" style="0" customWidth="1"/>
  </cols>
  <sheetData>
    <row r="1" spans="1:16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9" t="s">
        <v>129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32" t="s">
        <v>82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2.75">
      <c r="A6" s="133" t="s">
        <v>137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8" spans="1:18" ht="19.5" customHeight="1">
      <c r="A8" s="130" t="s">
        <v>24</v>
      </c>
      <c r="B8" s="138" t="s">
        <v>80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34" t="s">
        <v>0</v>
      </c>
      <c r="R8" s="136" t="s">
        <v>34</v>
      </c>
    </row>
    <row r="9" spans="1:18" ht="19.5" customHeight="1">
      <c r="A9" s="131"/>
      <c r="B9" s="112" t="s">
        <v>125</v>
      </c>
      <c r="C9" s="112" t="s">
        <v>126</v>
      </c>
      <c r="D9" s="112" t="s">
        <v>127</v>
      </c>
      <c r="E9" s="113" t="s">
        <v>1</v>
      </c>
      <c r="F9" s="113" t="s">
        <v>2</v>
      </c>
      <c r="G9" s="113" t="s">
        <v>3</v>
      </c>
      <c r="H9" s="113" t="s">
        <v>4</v>
      </c>
      <c r="I9" s="113" t="s">
        <v>5</v>
      </c>
      <c r="J9" s="113" t="s">
        <v>6</v>
      </c>
      <c r="K9" s="113" t="s">
        <v>7</v>
      </c>
      <c r="L9" s="113" t="s">
        <v>8</v>
      </c>
      <c r="M9" s="113" t="s">
        <v>51</v>
      </c>
      <c r="N9" s="113" t="s">
        <v>9</v>
      </c>
      <c r="O9" s="113" t="s">
        <v>10</v>
      </c>
      <c r="P9" s="113" t="s">
        <v>11</v>
      </c>
      <c r="Q9" s="135"/>
      <c r="R9" s="137"/>
    </row>
    <row r="10" spans="1:18" ht="19.5" customHeight="1">
      <c r="A10" s="38" t="s">
        <v>12</v>
      </c>
      <c r="B10" s="39">
        <f>'2017'!B10+'2018'!B10</f>
        <v>0</v>
      </c>
      <c r="C10" s="39">
        <f>'2017'!C10+'2018'!C10</f>
        <v>0</v>
      </c>
      <c r="D10" s="39">
        <f>'2017'!D10+'2018'!D10</f>
        <v>0</v>
      </c>
      <c r="E10" s="39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10+'2014'!B10+'2015'!B10+'2017'!E10+'2018'!E10</f>
        <v>0.53</v>
      </c>
      <c r="F10" s="39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10+'2014'!C10+'2015'!C10+'2017'!F10+'2018'!F10</f>
        <v>0.04</v>
      </c>
      <c r="G10" s="39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10+'2014'!D10+'2015'!D10+'2017'!G10+'2018'!G10</f>
        <v>100.7</v>
      </c>
      <c r="H10" s="39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10+'2014'!E10+'2015'!E10+'2017'!H10+'2018'!H10</f>
        <v>65.6</v>
      </c>
      <c r="I10" s="39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10+'2014'!F10+'2015'!F10+'2017'!I10+'2018'!I10</f>
        <v>47.7</v>
      </c>
      <c r="J10" s="39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10+'2014'!G10+'2015'!G10+'2017'!J10+'2018'!J10</f>
        <v>250</v>
      </c>
      <c r="K10" s="39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10+'2014'!H10+'2015'!H10+'2017'!K10+'2018'!K10</f>
        <v>4.82</v>
      </c>
      <c r="L10" s="39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10+'2014'!I10+'2015'!I10+'2017'!L10+'2018'!L10</f>
        <v>0.01</v>
      </c>
      <c r="M10" s="39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10+'2014'!J10+'2015'!J10+'2017'!M10+'2018'!M10</f>
        <v>0</v>
      </c>
      <c r="N10" s="39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10+'2014'!K10+'2015'!K10+'2017'!N10+'2018'!N10</f>
        <v>0</v>
      </c>
      <c r="O10" s="39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10+'2014'!L10+'2015'!L10+'2017'!O10+'2018'!O10</f>
        <v>29.020000000000003</v>
      </c>
      <c r="P10" s="39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10+'2014'!M10+'2015'!M10+'2017'!P10+'2018'!P10</f>
        <v>0</v>
      </c>
      <c r="Q10" s="39">
        <f>SUM(E10:P10)</f>
        <v>498.41999999999996</v>
      </c>
      <c r="R10" s="42">
        <f>+Q10/$Q$22</f>
        <v>0.0002094020776897592</v>
      </c>
    </row>
    <row r="11" spans="1:18" ht="19.5" customHeight="1">
      <c r="A11" s="43" t="s">
        <v>13</v>
      </c>
      <c r="B11" s="5">
        <f>'2017'!B11+'2018'!B11</f>
        <v>0</v>
      </c>
      <c r="C11" s="5">
        <f>'2017'!C11+'2018'!C11</f>
        <v>0</v>
      </c>
      <c r="D11" s="5">
        <f>'2017'!D11+'2018'!D11</f>
        <v>0</v>
      </c>
      <c r="E11" s="5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11+'2014'!B11+'2015'!B11+'2017'!E11+'2018'!E11</f>
        <v>0.35</v>
      </c>
      <c r="F11" s="5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11+'2014'!C11+'2015'!C11+'2017'!F11+'2018'!F11</f>
        <v>30</v>
      </c>
      <c r="G11" s="5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11+'2014'!D11+'2015'!D11+'2017'!G11+'2018'!G11</f>
        <v>366.04</v>
      </c>
      <c r="H11" s="5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11+'2014'!E11+'2015'!E11+'2017'!H11+'2018'!H11</f>
        <v>9.74</v>
      </c>
      <c r="I11" s="5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11+'2014'!F11+'2015'!F11+'2017'!I11+'2018'!I11</f>
        <v>7</v>
      </c>
      <c r="J11" s="5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11+'2014'!G11+'2015'!G11+'2017'!J11+'2018'!J11</f>
        <v>55.214999999999996</v>
      </c>
      <c r="K11" s="5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11+'2014'!H11+'2015'!H11+'2017'!K11+'2018'!K11</f>
        <v>10.311399999999999</v>
      </c>
      <c r="L11" s="5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11+'2014'!I11+'2015'!I11+'2017'!L11+'2018'!L11</f>
        <v>10.91</v>
      </c>
      <c r="M11" s="5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11+'2014'!J11+'2015'!J11+'2017'!M11+'2018'!M11</f>
        <v>37</v>
      </c>
      <c r="N11" s="5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11+'2014'!K11+'2015'!K11+'2017'!N11+'2018'!N11</f>
        <v>0.56</v>
      </c>
      <c r="O11" s="5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11+'2014'!L11+'2015'!L11+'2017'!O11+'2018'!O11</f>
        <v>3.05</v>
      </c>
      <c r="P11" s="5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11+'2014'!M11+'2015'!M11+'2017'!P11+'2018'!P11</f>
        <v>16.2</v>
      </c>
      <c r="Q11" s="5">
        <f aca="true" t="shared" si="0" ref="Q11:Q21">SUM(E11:P11)</f>
        <v>546.3764</v>
      </c>
      <c r="R11" s="44">
        <f aca="true" t="shared" si="1" ref="R11:R21">+Q11/$Q$22</f>
        <v>0.0002295500849898699</v>
      </c>
    </row>
    <row r="12" spans="1:18" ht="19.5" customHeight="1">
      <c r="A12" s="43" t="s">
        <v>14</v>
      </c>
      <c r="B12" s="5">
        <f>'2017'!B12+'2018'!B12</f>
        <v>0</v>
      </c>
      <c r="C12" s="5">
        <f>'2017'!C12+'2018'!C12</f>
        <v>0</v>
      </c>
      <c r="D12" s="5">
        <f>'2017'!D12+'2018'!D12</f>
        <v>0</v>
      </c>
      <c r="E12" s="5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12+'2014'!B12+'2015'!B12+'2017'!E12+'2018'!E12</f>
        <v>173.85999999999999</v>
      </c>
      <c r="F12" s="5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12+'2014'!C12+'2015'!C12+'2017'!F12+'2018'!F12</f>
        <v>77.4</v>
      </c>
      <c r="G12" s="5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12+'2014'!D12+'2015'!D12+'2017'!G12+'2018'!G12</f>
        <v>1520.3200000000002</v>
      </c>
      <c r="H12" s="5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12+'2014'!E12+'2015'!E12+'2017'!H12+'2018'!H12</f>
        <v>115.10000000000001</v>
      </c>
      <c r="I12" s="5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12+'2014'!F12+'2015'!F12+'2017'!I12+'2018'!I12</f>
        <v>28.750000000000004</v>
      </c>
      <c r="J12" s="5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12+'2014'!G12+'2015'!G12+'2017'!J12+'2018'!J12</f>
        <v>759.99</v>
      </c>
      <c r="K12" s="5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12+'2014'!H12+'2015'!H12+'2017'!K12+'2018'!K12</f>
        <v>973.6257</v>
      </c>
      <c r="L12" s="5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12+'2014'!I12+'2015'!I12+'2017'!L12+'2018'!L12</f>
        <v>139.45000000000002</v>
      </c>
      <c r="M12" s="5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12+'2014'!J12+'2015'!J12+'2017'!M12+'2018'!M12</f>
        <v>18.39</v>
      </c>
      <c r="N12" s="5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12+'2014'!K12+'2015'!K12+'2017'!N12+'2018'!N12</f>
        <v>11.5</v>
      </c>
      <c r="O12" s="5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12+'2014'!L12+'2015'!L12+'2017'!O12+'2018'!O12</f>
        <v>68.845</v>
      </c>
      <c r="P12" s="5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12+'2014'!M12+'2015'!M12+'2017'!P12+'2018'!P12</f>
        <v>125.276</v>
      </c>
      <c r="Q12" s="5">
        <f t="shared" si="0"/>
        <v>4012.5066999999995</v>
      </c>
      <c r="R12" s="44">
        <f t="shared" si="1"/>
        <v>0.001685781549143452</v>
      </c>
    </row>
    <row r="13" spans="1:18" ht="19.5" customHeight="1">
      <c r="A13" s="43" t="s">
        <v>15</v>
      </c>
      <c r="B13" s="5">
        <f>'2017'!B13+'2018'!B13</f>
        <v>0</v>
      </c>
      <c r="C13" s="5">
        <f>'2017'!C13+'2018'!C13</f>
        <v>0</v>
      </c>
      <c r="D13" s="5">
        <f>'2017'!D13+'2018'!D13</f>
        <v>0</v>
      </c>
      <c r="E13" s="5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13+'2014'!B13+'2015'!B13+'2017'!E13+'2018'!E13</f>
        <v>144.8</v>
      </c>
      <c r="F13" s="5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13+'2014'!C13+'2015'!C13+'2017'!F13+'2018'!F13</f>
        <v>535.6</v>
      </c>
      <c r="G13" s="5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13+'2014'!D13+'2015'!D13+'2017'!G13+'2018'!G13</f>
        <v>2615.2799999999997</v>
      </c>
      <c r="H13" s="5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13+'2014'!E13+'2015'!E13+'2017'!H13+'2018'!H13</f>
        <v>2047.59</v>
      </c>
      <c r="I13" s="5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13+'2014'!F13+'2015'!F13+'2017'!I13+'2018'!I13</f>
        <v>1209.46</v>
      </c>
      <c r="J13" s="5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13+'2014'!G13+'2015'!G13+'2017'!J13+'2018'!J13</f>
        <v>897.1559999999998</v>
      </c>
      <c r="K13" s="5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13+'2014'!H13+'2015'!H13+'2017'!K13+'2018'!K13</f>
        <v>1563.8997000000002</v>
      </c>
      <c r="L13" s="5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13+'2014'!I13+'2015'!I13+'2017'!L13+'2018'!L13</f>
        <v>696.8272</v>
      </c>
      <c r="M13" s="5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13+'2014'!J13+'2015'!J13+'2017'!M13+'2018'!M13</f>
        <v>266.03</v>
      </c>
      <c r="N13" s="5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13+'2014'!K13+'2015'!K13+'2017'!N13+'2018'!N13</f>
        <v>196.29</v>
      </c>
      <c r="O13" s="5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13+'2014'!L13+'2015'!L13+'2017'!O13+'2018'!O13</f>
        <v>1776.6600000000003</v>
      </c>
      <c r="P13" s="5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13+'2014'!M13+'2015'!M13+'2017'!P13+'2018'!P13</f>
        <v>170</v>
      </c>
      <c r="Q13" s="5">
        <f t="shared" si="0"/>
        <v>12119.592900000001</v>
      </c>
      <c r="R13" s="44">
        <f t="shared" si="1"/>
        <v>0.005091826038309166</v>
      </c>
    </row>
    <row r="14" spans="1:18" ht="19.5" customHeight="1">
      <c r="A14" s="43" t="s">
        <v>16</v>
      </c>
      <c r="B14" s="5">
        <f>'2017'!B14+'2018'!B14</f>
        <v>0.08</v>
      </c>
      <c r="C14" s="5">
        <f>'2017'!C14+'2018'!C14</f>
        <v>0</v>
      </c>
      <c r="D14" s="5">
        <f>'2017'!D14+'2018'!D14</f>
        <v>0</v>
      </c>
      <c r="E14" s="5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14+'2014'!B14+'2015'!B14+'2017'!E14+'2018'!E14</f>
        <v>28.966000000000005</v>
      </c>
      <c r="F14" s="5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14+'2014'!C14+'2015'!C14+'2017'!F14+'2018'!F14</f>
        <v>2066.13</v>
      </c>
      <c r="G14" s="5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14+'2014'!D14+'2015'!D14+'2017'!G14+'2018'!G14</f>
        <v>18987.120000000003</v>
      </c>
      <c r="H14" s="5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14+'2014'!E14+'2015'!E14+'2017'!H14+'2018'!H14</f>
        <v>23893.335000000003</v>
      </c>
      <c r="I14" s="5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14+'2014'!F14+'2015'!F14+'2017'!I14+'2018'!I14</f>
        <v>11506.993</v>
      </c>
      <c r="J14" s="5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14+'2014'!G14+'2015'!G14+'2017'!J14+'2018'!J14</f>
        <v>2871.0928</v>
      </c>
      <c r="K14" s="5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14+'2014'!H14+'2015'!H14+'2017'!K14+'2018'!K14</f>
        <v>4218.968600000001</v>
      </c>
      <c r="L14" s="5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14+'2014'!I14+'2015'!I14+'2017'!L14+'2018'!L14</f>
        <v>2114.6406</v>
      </c>
      <c r="M14" s="5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14+'2014'!J14+'2015'!J14+'2017'!M14+'2018'!M14</f>
        <v>365.17</v>
      </c>
      <c r="N14" s="5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14+'2014'!K14+'2015'!K14+'2017'!N14+'2018'!N14</f>
        <v>842.4000000000001</v>
      </c>
      <c r="O14" s="5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14+'2014'!L14+'2015'!L14+'2017'!O14+'2018'!O14</f>
        <v>1161.8400000000001</v>
      </c>
      <c r="P14" s="5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14+'2014'!M14+'2015'!M14+'2017'!P14+'2018'!P14</f>
        <v>2035.7196999999999</v>
      </c>
      <c r="Q14" s="5">
        <f t="shared" si="0"/>
        <v>70092.3757</v>
      </c>
      <c r="R14" s="44">
        <f t="shared" si="1"/>
        <v>0.029448033990993924</v>
      </c>
    </row>
    <row r="15" spans="1:18" ht="19.5" customHeight="1">
      <c r="A15" s="43" t="s">
        <v>17</v>
      </c>
      <c r="B15" s="5">
        <f>'2017'!B15+'2018'!B15</f>
        <v>2.5</v>
      </c>
      <c r="C15" s="5">
        <f>'2017'!C15+'2018'!C15</f>
        <v>0</v>
      </c>
      <c r="D15" s="5">
        <f>'2017'!D15+'2018'!D15</f>
        <v>0</v>
      </c>
      <c r="E15" s="5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15+'2014'!B15+'2015'!B15+'2017'!E15+'2018'!E15</f>
        <v>19.711000000000002</v>
      </c>
      <c r="F15" s="5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15+'2014'!C15+'2015'!C15+'2017'!F15+'2018'!F15</f>
        <v>4202.170000000001</v>
      </c>
      <c r="G15" s="5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15+'2014'!D15+'2015'!D15+'2017'!G15+'2018'!G15</f>
        <v>58922.94</v>
      </c>
      <c r="H15" s="5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15+'2014'!E15+'2015'!E15+'2017'!H15+'2018'!H15</f>
        <v>40000.88</v>
      </c>
      <c r="I15" s="5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15+'2014'!F15+'2015'!F15+'2017'!I15+'2018'!I15</f>
        <v>51912.59400000001</v>
      </c>
      <c r="J15" s="5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15+'2014'!G15+'2015'!G15+'2017'!J15+'2018'!J15</f>
        <v>21805.7681</v>
      </c>
      <c r="K15" s="5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15+'2014'!H15+'2015'!H15+'2017'!K15+'2018'!K15</f>
        <v>48467.44069999999</v>
      </c>
      <c r="L15" s="5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15+'2014'!I15+'2015'!I15+'2017'!L15+'2018'!L15</f>
        <v>13127.7636</v>
      </c>
      <c r="M15" s="5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15+'2014'!J15+'2015'!J15+'2017'!M15+'2018'!M15</f>
        <v>5664.9505</v>
      </c>
      <c r="N15" s="5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15+'2014'!K15+'2015'!K15+'2017'!N15+'2018'!N15</f>
        <v>13910.550999999996</v>
      </c>
      <c r="O15" s="5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15+'2014'!L15+'2015'!L15+'2017'!O15+'2018'!O15</f>
        <v>2048.9443</v>
      </c>
      <c r="P15" s="5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15+'2014'!M15+'2015'!M15+'2017'!P15+'2018'!P15</f>
        <v>18001.748999999996</v>
      </c>
      <c r="Q15" s="5">
        <f t="shared" si="0"/>
        <v>278085.4622</v>
      </c>
      <c r="R15" s="44">
        <f t="shared" si="1"/>
        <v>0.11683253793988405</v>
      </c>
    </row>
    <row r="16" spans="1:18" ht="19.5" customHeight="1">
      <c r="A16" s="43" t="s">
        <v>18</v>
      </c>
      <c r="B16" s="5">
        <f>'2017'!B16+'2018'!B16</f>
        <v>0.5</v>
      </c>
      <c r="C16" s="5">
        <f>'2017'!C16+'2018'!C16</f>
        <v>0</v>
      </c>
      <c r="D16" s="5">
        <f>'2017'!D16+'2018'!D16</f>
        <v>0</v>
      </c>
      <c r="E16" s="5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16+'2014'!B16+'2015'!B16+'2017'!E16+'2018'!E16</f>
        <v>145.5</v>
      </c>
      <c r="F16" s="5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16+'2014'!C16+'2015'!C16+'2017'!F16+'2018'!F16</f>
        <v>13592.050000000003</v>
      </c>
      <c r="G16" s="5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16+'2014'!D16+'2015'!D16+'2017'!G16+'2018'!G16</f>
        <v>101188.10300000005</v>
      </c>
      <c r="H16" s="5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16+'2014'!E16+'2015'!E16+'2017'!H16+'2018'!H16</f>
        <v>96757.27</v>
      </c>
      <c r="I16" s="5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16+'2014'!F16+'2015'!F16+'2017'!I16+'2018'!I16</f>
        <v>195794.15800000002</v>
      </c>
      <c r="J16" s="5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16+'2014'!G16+'2015'!G16+'2017'!J16+'2018'!J16</f>
        <v>335916.97459999996</v>
      </c>
      <c r="K16" s="5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16+'2014'!H16+'2015'!H16+'2017'!K16+'2018'!K16</f>
        <v>233760.66219999993</v>
      </c>
      <c r="L16" s="5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16+'2014'!I16+'2015'!I16+'2017'!L16+'2018'!L16</f>
        <v>87351.89759999995</v>
      </c>
      <c r="M16" s="5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16+'2014'!J16+'2015'!J16+'2017'!M16+'2018'!M16</f>
        <v>5955.967199999999</v>
      </c>
      <c r="N16" s="5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16+'2014'!K16+'2015'!K16+'2017'!N16+'2018'!N16</f>
        <v>27984.2729</v>
      </c>
      <c r="O16" s="5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16+'2014'!L16+'2015'!L16+'2017'!O16+'2018'!O16</f>
        <v>7254.558</v>
      </c>
      <c r="P16" s="5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16+'2014'!M16+'2015'!M16+'2017'!P16+'2018'!P16</f>
        <v>2384.9640000000004</v>
      </c>
      <c r="Q16" s="5">
        <f t="shared" si="0"/>
        <v>1108086.3775</v>
      </c>
      <c r="R16" s="44">
        <f t="shared" si="1"/>
        <v>0.46554229306251527</v>
      </c>
    </row>
    <row r="17" spans="1:18" ht="19.5" customHeight="1">
      <c r="A17" s="43" t="s">
        <v>19</v>
      </c>
      <c r="B17" s="5">
        <f>'2017'!B17+'2018'!B17</f>
        <v>0.75</v>
      </c>
      <c r="C17" s="5">
        <f>'2017'!C17+'2018'!C17</f>
        <v>0</v>
      </c>
      <c r="D17" s="5">
        <f>'2017'!D17+'2018'!D17</f>
        <v>0</v>
      </c>
      <c r="E17" s="5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17+'2014'!B17+'2015'!B17+'2017'!E17+'2018'!E17</f>
        <v>80.59</v>
      </c>
      <c r="F17" s="5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17+'2014'!C17+'2015'!C17+'2017'!F17+'2018'!F17</f>
        <v>4026.2000000000003</v>
      </c>
      <c r="G17" s="5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17+'2014'!D17+'2015'!D17+'2017'!G17+'2018'!G17</f>
        <v>49584.65700000001</v>
      </c>
      <c r="H17" s="5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17+'2014'!E17+'2015'!E17+'2017'!H17+'2018'!H17</f>
        <v>21842.150000000005</v>
      </c>
      <c r="I17" s="5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17+'2014'!F17+'2015'!F17+'2017'!I17+'2018'!I17</f>
        <v>48283.760999999984</v>
      </c>
      <c r="J17" s="5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17+'2014'!G17+'2015'!G17+'2017'!J17+'2018'!J17</f>
        <v>54838.503600000004</v>
      </c>
      <c r="K17" s="5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17+'2014'!H17+'2015'!H17+'2017'!K17+'2018'!K17</f>
        <v>170049.7924999998</v>
      </c>
      <c r="L17" s="5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17+'2014'!I17+'2015'!I17+'2017'!L17+'2018'!L17</f>
        <v>98634.41980000008</v>
      </c>
      <c r="M17" s="5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17+'2014'!J17+'2015'!J17+'2017'!M17+'2018'!M17</f>
        <v>12306.157000000001</v>
      </c>
      <c r="N17" s="5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17+'2014'!K17+'2015'!K17+'2017'!N17+'2018'!N17</f>
        <v>58418.45399999999</v>
      </c>
      <c r="O17" s="5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17+'2014'!L17+'2015'!L17+'2017'!O17+'2018'!O17</f>
        <v>38333.855299999996</v>
      </c>
      <c r="P17" s="5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17+'2014'!M17+'2015'!M17+'2017'!P17+'2018'!P17</f>
        <v>17006.094499999996</v>
      </c>
      <c r="Q17" s="5">
        <f t="shared" si="0"/>
        <v>573404.6346999999</v>
      </c>
      <c r="R17" s="44">
        <f t="shared" si="1"/>
        <v>0.24090550512242165</v>
      </c>
    </row>
    <row r="18" spans="1:18" ht="19.5" customHeight="1">
      <c r="A18" s="43" t="s">
        <v>20</v>
      </c>
      <c r="B18" s="5">
        <f>'2017'!B18+'2018'!B18</f>
        <v>0</v>
      </c>
      <c r="C18" s="5">
        <f>'2017'!C18+'2018'!C18</f>
        <v>0</v>
      </c>
      <c r="D18" s="5">
        <f>'2017'!D18+'2018'!D18</f>
        <v>0</v>
      </c>
      <c r="E18" s="5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18+'2014'!B18+'2015'!B18+'2017'!E18+'2018'!E18</f>
        <v>46.68249999999999</v>
      </c>
      <c r="F18" s="5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18+'2014'!C18+'2015'!C18+'2017'!F18+'2018'!F18</f>
        <v>2891.46</v>
      </c>
      <c r="G18" s="5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18+'2014'!D18+'2015'!D18+'2017'!G18+'2018'!G18</f>
        <v>21257.482</v>
      </c>
      <c r="H18" s="5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18+'2014'!E18+'2015'!E18+'2017'!H18+'2018'!H18</f>
        <v>10435.750000000004</v>
      </c>
      <c r="I18" s="5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18+'2014'!F18+'2015'!F18+'2017'!I18+'2018'!I18</f>
        <v>20293.395000000008</v>
      </c>
      <c r="J18" s="5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18+'2014'!G18+'2015'!G18+'2017'!J18+'2018'!J18</f>
        <v>21826.802</v>
      </c>
      <c r="K18" s="5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18+'2014'!H18+'2015'!H18+'2017'!K18+'2018'!K18</f>
        <v>67747.50820000004</v>
      </c>
      <c r="L18" s="5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18+'2014'!I18+'2015'!I18+'2017'!L18+'2018'!L18</f>
        <v>73667.31449999998</v>
      </c>
      <c r="M18" s="5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18+'2014'!J18+'2015'!J18+'2017'!M18+'2018'!M18</f>
        <v>5228.315999999999</v>
      </c>
      <c r="N18" s="5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18+'2014'!K18+'2015'!K18+'2017'!N18+'2018'!N18</f>
        <v>4589.830000000001</v>
      </c>
      <c r="O18" s="5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18+'2014'!L18+'2015'!L18+'2017'!O18+'2018'!O18</f>
        <v>5636.281599999999</v>
      </c>
      <c r="P18" s="5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18+'2014'!M18+'2015'!M18+'2017'!P18+'2018'!P18</f>
        <v>702.9</v>
      </c>
      <c r="Q18" s="5">
        <f t="shared" si="0"/>
        <v>234323.7218</v>
      </c>
      <c r="R18" s="44">
        <f t="shared" si="1"/>
        <v>0.09844684040952836</v>
      </c>
    </row>
    <row r="19" spans="1:18" ht="19.5" customHeight="1">
      <c r="A19" s="43" t="s">
        <v>21</v>
      </c>
      <c r="B19" s="5">
        <f>'2017'!B19+'2018'!B19</f>
        <v>0</v>
      </c>
      <c r="C19" s="5">
        <f>'2017'!C19+'2018'!C19</f>
        <v>0</v>
      </c>
      <c r="D19" s="5">
        <f>'2017'!D19+'2018'!D19</f>
        <v>0</v>
      </c>
      <c r="E19" s="5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19+'2014'!B19+'2015'!B19+'2017'!E19+'2018'!E19</f>
        <v>26.2</v>
      </c>
      <c r="F19" s="5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19+'2014'!C19+'2015'!C19+'2017'!F19+'2018'!F19</f>
        <v>290.85</v>
      </c>
      <c r="G19" s="5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19+'2014'!D19+'2015'!D19+'2017'!G19+'2018'!G19</f>
        <v>10025.300000000001</v>
      </c>
      <c r="H19" s="5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19+'2014'!E19+'2015'!E19+'2017'!H19+'2018'!H19</f>
        <v>4433.929999999999</v>
      </c>
      <c r="I19" s="5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19+'2014'!F19+'2015'!F19+'2017'!I19+'2018'!I19</f>
        <v>7541.403</v>
      </c>
      <c r="J19" s="5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19+'2014'!G19+'2015'!G19+'2017'!J19+'2018'!J19</f>
        <v>10761.941600000004</v>
      </c>
      <c r="K19" s="5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19+'2014'!H19+'2015'!H19+'2017'!K19+'2018'!K19</f>
        <v>47613.70939999999</v>
      </c>
      <c r="L19" s="5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19+'2014'!I19+'2015'!I19+'2017'!L19+'2018'!L19</f>
        <v>4958.634999999999</v>
      </c>
      <c r="M19" s="5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19+'2014'!J19+'2015'!J19+'2017'!M19+'2018'!M19</f>
        <v>62.349999999999994</v>
      </c>
      <c r="N19" s="5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19+'2014'!K19+'2015'!K19+'2017'!N19+'2018'!N19</f>
        <v>99.83999999999999</v>
      </c>
      <c r="O19" s="5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19+'2014'!L19+'2015'!L19+'2017'!O19+'2018'!O19</f>
        <v>191.0852</v>
      </c>
      <c r="P19" s="5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19+'2014'!M19+'2015'!M19+'2017'!P19+'2018'!P19</f>
        <v>83.838</v>
      </c>
      <c r="Q19" s="5">
        <f t="shared" si="0"/>
        <v>86089.0822</v>
      </c>
      <c r="R19" s="44">
        <f t="shared" si="1"/>
        <v>0.03616875863545698</v>
      </c>
    </row>
    <row r="20" spans="1:18" ht="19.5" customHeight="1">
      <c r="A20" s="43" t="s">
        <v>22</v>
      </c>
      <c r="B20" s="5">
        <f>'2017'!B20+'2018'!B20</f>
        <v>0</v>
      </c>
      <c r="C20" s="5">
        <f>'2017'!C20+'2018'!C20</f>
        <v>0</v>
      </c>
      <c r="D20" s="5">
        <f>'2017'!D20+'2018'!D20</f>
        <v>0</v>
      </c>
      <c r="E20" s="5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20+'2014'!B20+'2015'!B20+'2017'!E20+'2018'!E20</f>
        <v>39.56</v>
      </c>
      <c r="F20" s="5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20+'2014'!C20+'2015'!C20+'2017'!F20+'2018'!F20</f>
        <v>435.02</v>
      </c>
      <c r="G20" s="5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20+'2014'!D20+'2015'!D20+'2017'!G20+'2018'!G20</f>
        <v>6389.4</v>
      </c>
      <c r="H20" s="5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20+'2014'!E20+'2015'!E20+'2017'!H20+'2018'!H20</f>
        <v>1316.5</v>
      </c>
      <c r="I20" s="5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20+'2014'!F20+'2015'!F20+'2017'!I20+'2018'!I20</f>
        <v>2662.7000000000003</v>
      </c>
      <c r="J20" s="5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20+'2014'!G20+'2015'!G20+'2017'!J20+'2018'!J20</f>
        <v>256.12</v>
      </c>
      <c r="K20" s="5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20+'2014'!H20+'2015'!H20+'2017'!K20+'2018'!K20</f>
        <v>640.246</v>
      </c>
      <c r="L20" s="5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20+'2014'!I20+'2015'!I20+'2017'!L20+'2018'!L20</f>
        <v>29.639999999999997</v>
      </c>
      <c r="M20" s="5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20+'2014'!J20+'2015'!J20+'2017'!M20+'2018'!M20</f>
        <v>0</v>
      </c>
      <c r="N20" s="5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20+'2014'!K20+'2015'!K20+'2017'!N20+'2018'!N20</f>
        <v>0.8</v>
      </c>
      <c r="O20" s="5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20+'2014'!L20+'2015'!L20+'2017'!O20+'2018'!O20</f>
        <v>1</v>
      </c>
      <c r="P20" s="5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20+'2014'!M20+'2015'!M20+'2017'!P20+'2018'!P20</f>
        <v>27.01</v>
      </c>
      <c r="Q20" s="5">
        <f t="shared" si="0"/>
        <v>11797.996</v>
      </c>
      <c r="R20" s="44">
        <f t="shared" si="1"/>
        <v>0.004956712962913744</v>
      </c>
    </row>
    <row r="21" spans="1:18" ht="19.5" customHeight="1">
      <c r="A21" s="45" t="s">
        <v>23</v>
      </c>
      <c r="B21" s="46">
        <f>'2017'!B21+'2018'!B21</f>
        <v>0</v>
      </c>
      <c r="C21" s="46">
        <f>'2017'!C21+'2018'!C21</f>
        <v>1</v>
      </c>
      <c r="D21" s="46">
        <f>'2017'!D21+'2018'!D21</f>
        <v>0</v>
      </c>
      <c r="E21" s="46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21+'2014'!B21+'2015'!B21+'2017'!E21+'2018'!E21</f>
        <v>30.15</v>
      </c>
      <c r="F21" s="46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21+'2014'!C21+'2015'!C21+'2017'!F21+'2018'!F21</f>
        <v>6.71</v>
      </c>
      <c r="G21" s="46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21+'2014'!D21+'2015'!D21+'2017'!G21+'2018'!G21</f>
        <v>292.51</v>
      </c>
      <c r="H21" s="46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21+'2014'!E21+'2015'!E21+'2017'!H21+'2018'!H21</f>
        <v>559.83</v>
      </c>
      <c r="I21" s="46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21+'2014'!F21+'2015'!F21+'2017'!I21+'2018'!I21</f>
        <v>27.1</v>
      </c>
      <c r="J21" s="46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21+'2014'!G21+'2015'!G21+'2017'!J21+'2018'!J21</f>
        <v>224</v>
      </c>
      <c r="K21" s="46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21+'2014'!H21+'2015'!H21+'2017'!K21+'2018'!K21</f>
        <v>7.013599999999999</v>
      </c>
      <c r="L21" s="46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21+'2014'!I21+'2015'!I21+'2017'!L21+'2018'!L21</f>
        <v>0</v>
      </c>
      <c r="M21" s="46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21+'2014'!J21+'2015'!J21+'2017'!M21+'2018'!M21</f>
        <v>0</v>
      </c>
      <c r="N21" s="46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21+'2014'!K21+'2015'!K21+'2017'!N21+'2018'!N21</f>
        <v>1.5</v>
      </c>
      <c r="O21" s="46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21+'2014'!L21+'2015'!L21+'2017'!O21+'2018'!O21</f>
        <v>0.25</v>
      </c>
      <c r="P21" s="46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21+'2014'!M21+'2015'!M21+'2017'!P21+'2018'!P21</f>
        <v>0</v>
      </c>
      <c r="Q21" s="46">
        <f t="shared" si="0"/>
        <v>1149.0636000000002</v>
      </c>
      <c r="R21" s="49">
        <f t="shared" si="1"/>
        <v>0.0004827581261539955</v>
      </c>
    </row>
    <row r="22" spans="1:18" ht="19.5" customHeight="1">
      <c r="A22" s="85" t="s">
        <v>0</v>
      </c>
      <c r="B22" s="86">
        <f>SUM(B10:B21)</f>
        <v>3.83</v>
      </c>
      <c r="C22" s="86">
        <f>SUM(C10:C21)</f>
        <v>1</v>
      </c>
      <c r="D22" s="86">
        <f>SUM(D10:D21)</f>
        <v>0</v>
      </c>
      <c r="E22" s="86">
        <f>SUM(E10:E21)</f>
        <v>736.8995000000001</v>
      </c>
      <c r="F22" s="86">
        <f aca="true" t="shared" si="2" ref="F22:P22">SUM(F10:F21)</f>
        <v>28153.63</v>
      </c>
      <c r="G22" s="86">
        <f t="shared" si="2"/>
        <v>271249.8520000001</v>
      </c>
      <c r="H22" s="86">
        <f t="shared" si="2"/>
        <v>201477.675</v>
      </c>
      <c r="I22" s="86">
        <f>SUM(I10:I21)</f>
        <v>339315.014</v>
      </c>
      <c r="J22" s="86">
        <f t="shared" si="2"/>
        <v>450463.5637</v>
      </c>
      <c r="K22" s="86">
        <f t="shared" si="2"/>
        <v>575057.9979999999</v>
      </c>
      <c r="L22" s="86">
        <f t="shared" si="2"/>
        <v>280731.50830000004</v>
      </c>
      <c r="M22" s="86">
        <f>SUM(M10:M21)</f>
        <v>29904.3307</v>
      </c>
      <c r="N22" s="86">
        <f t="shared" si="2"/>
        <v>106055.99789999999</v>
      </c>
      <c r="O22" s="86">
        <f t="shared" si="2"/>
        <v>56505.3894</v>
      </c>
      <c r="P22" s="86">
        <f t="shared" si="2"/>
        <v>40553.7512</v>
      </c>
      <c r="Q22" s="86">
        <f>SUM(Q10:Q21)</f>
        <v>2380205.6096999994</v>
      </c>
      <c r="R22" s="87">
        <f>SUM(R10:R21)</f>
        <v>1.0000000000000002</v>
      </c>
    </row>
    <row r="26" spans="1:16" ht="15">
      <c r="A26" s="29" t="s">
        <v>25</v>
      </c>
      <c r="B26" s="29"/>
      <c r="C26" s="29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29" t="s">
        <v>108</v>
      </c>
      <c r="B27" s="29"/>
      <c r="C27" s="29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29" t="s">
        <v>129</v>
      </c>
      <c r="B28" s="29"/>
      <c r="C28" s="29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8" ht="15.75">
      <c r="A30" s="132" t="s">
        <v>83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18" ht="12.75">
      <c r="A31" s="133" t="s">
        <v>137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3" spans="1:18" ht="19.5" customHeight="1">
      <c r="A33" s="130" t="s">
        <v>24</v>
      </c>
      <c r="B33" s="138" t="s">
        <v>80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  <c r="Q33" s="134" t="s">
        <v>0</v>
      </c>
      <c r="R33" s="136" t="s">
        <v>34</v>
      </c>
    </row>
    <row r="34" spans="1:18" ht="19.5" customHeight="1">
      <c r="A34" s="131"/>
      <c r="B34" s="112" t="s">
        <v>125</v>
      </c>
      <c r="C34" s="112" t="s">
        <v>126</v>
      </c>
      <c r="D34" s="112" t="s">
        <v>127</v>
      </c>
      <c r="E34" s="37" t="s">
        <v>1</v>
      </c>
      <c r="F34" s="37" t="s">
        <v>2</v>
      </c>
      <c r="G34" s="37" t="s">
        <v>3</v>
      </c>
      <c r="H34" s="37" t="s">
        <v>4</v>
      </c>
      <c r="I34" s="37" t="s">
        <v>5</v>
      </c>
      <c r="J34" s="37" t="s">
        <v>6</v>
      </c>
      <c r="K34" s="37" t="s">
        <v>7</v>
      </c>
      <c r="L34" s="37" t="s">
        <v>8</v>
      </c>
      <c r="M34" s="37" t="s">
        <v>51</v>
      </c>
      <c r="N34" s="37" t="s">
        <v>9</v>
      </c>
      <c r="O34" s="37" t="s">
        <v>10</v>
      </c>
      <c r="P34" s="37" t="s">
        <v>11</v>
      </c>
      <c r="Q34" s="135"/>
      <c r="R34" s="137"/>
    </row>
    <row r="35" spans="1:18" ht="19.5" customHeight="1">
      <c r="A35" s="38" t="s">
        <v>12</v>
      </c>
      <c r="B35" s="39">
        <f>+B10/34</f>
        <v>0</v>
      </c>
      <c r="C35" s="39">
        <f>+C10/34</f>
        <v>0</v>
      </c>
      <c r="D35" s="39">
        <f>+D10/34</f>
        <v>0</v>
      </c>
      <c r="E35" s="39">
        <f>+E10/34</f>
        <v>0.015588235294117648</v>
      </c>
      <c r="F35" s="39">
        <f>+F10/34</f>
        <v>0.0011764705882352942</v>
      </c>
      <c r="G35" s="39">
        <f>+G10/34</f>
        <v>2.961764705882353</v>
      </c>
      <c r="H35" s="39">
        <f aca="true" t="shared" si="3" ref="H35:P35">+H10/34</f>
        <v>1.9294117647058822</v>
      </c>
      <c r="I35" s="39">
        <f t="shared" si="3"/>
        <v>1.4029411764705884</v>
      </c>
      <c r="J35" s="39">
        <f t="shared" si="3"/>
        <v>7.352941176470588</v>
      </c>
      <c r="K35" s="39">
        <f t="shared" si="3"/>
        <v>0.14176470588235296</v>
      </c>
      <c r="L35" s="39">
        <f t="shared" si="3"/>
        <v>0.00029411764705882356</v>
      </c>
      <c r="M35" s="39">
        <f t="shared" si="3"/>
        <v>0</v>
      </c>
      <c r="N35" s="39">
        <f t="shared" si="3"/>
        <v>0</v>
      </c>
      <c r="O35" s="39">
        <f t="shared" si="3"/>
        <v>0.853529411764706</v>
      </c>
      <c r="P35" s="40">
        <f t="shared" si="3"/>
        <v>0</v>
      </c>
      <c r="Q35" s="80">
        <f>SUM(E35:P35)</f>
        <v>14.659411764705883</v>
      </c>
      <c r="R35" s="42">
        <f>+Q35/$Q$47</f>
        <v>0.0002094020776897592</v>
      </c>
    </row>
    <row r="36" spans="1:18" ht="19.5" customHeight="1">
      <c r="A36" s="43" t="s">
        <v>13</v>
      </c>
      <c r="B36" s="5">
        <f>+B11/34</f>
        <v>0</v>
      </c>
      <c r="C36" s="5">
        <f>+C11/34</f>
        <v>0</v>
      </c>
      <c r="D36" s="5">
        <f>+D11/34</f>
        <v>0</v>
      </c>
      <c r="E36" s="5">
        <f>+E11/34</f>
        <v>0.010294117647058823</v>
      </c>
      <c r="F36" s="5">
        <f>+F11/34</f>
        <v>0.8823529411764706</v>
      </c>
      <c r="G36" s="5">
        <f aca="true" t="shared" si="4" ref="G36:P36">+G11/34</f>
        <v>10.765882352941176</v>
      </c>
      <c r="H36" s="5">
        <f t="shared" si="4"/>
        <v>0.28647058823529414</v>
      </c>
      <c r="I36" s="5">
        <f t="shared" si="4"/>
        <v>0.20588235294117646</v>
      </c>
      <c r="J36" s="5">
        <f t="shared" si="4"/>
        <v>1.623970588235294</v>
      </c>
      <c r="K36" s="5">
        <f t="shared" si="4"/>
        <v>0.30327647058823526</v>
      </c>
      <c r="L36" s="5">
        <f t="shared" si="4"/>
        <v>0.32088235294117645</v>
      </c>
      <c r="M36" s="5">
        <f t="shared" si="4"/>
        <v>1.088235294117647</v>
      </c>
      <c r="N36" s="5">
        <f t="shared" si="4"/>
        <v>0.01647058823529412</v>
      </c>
      <c r="O36" s="5">
        <f t="shared" si="4"/>
        <v>0.08970588235294118</v>
      </c>
      <c r="P36" s="6">
        <f t="shared" si="4"/>
        <v>0.4764705882352941</v>
      </c>
      <c r="Q36" s="13">
        <f aca="true" t="shared" si="5" ref="Q36:Q46">SUM(E36:P36)</f>
        <v>16.069894117647056</v>
      </c>
      <c r="R36" s="44">
        <f aca="true" t="shared" si="6" ref="R36:R46">+Q36/$Q$47</f>
        <v>0.00022955008498986982</v>
      </c>
    </row>
    <row r="37" spans="1:18" ht="19.5" customHeight="1">
      <c r="A37" s="43" t="s">
        <v>14</v>
      </c>
      <c r="B37" s="5">
        <f>+B12/34</f>
        <v>0</v>
      </c>
      <c r="C37" s="5">
        <f>+C12/34</f>
        <v>0</v>
      </c>
      <c r="D37" s="5">
        <f>+D12/34</f>
        <v>0</v>
      </c>
      <c r="E37" s="5">
        <f>+E12/34</f>
        <v>5.113529411764706</v>
      </c>
      <c r="F37" s="5">
        <f>+F12/34</f>
        <v>2.2764705882352945</v>
      </c>
      <c r="G37" s="5">
        <f aca="true" t="shared" si="7" ref="G37:P37">+G12/34</f>
        <v>44.71529411764706</v>
      </c>
      <c r="H37" s="5">
        <f t="shared" si="7"/>
        <v>3.3852941176470592</v>
      </c>
      <c r="I37" s="5">
        <f t="shared" si="7"/>
        <v>0.8455882352941178</v>
      </c>
      <c r="J37" s="5">
        <f t="shared" si="7"/>
        <v>22.35264705882353</v>
      </c>
      <c r="K37" s="5">
        <f t="shared" si="7"/>
        <v>28.63605</v>
      </c>
      <c r="L37" s="5">
        <f t="shared" si="7"/>
        <v>4.101470588235294</v>
      </c>
      <c r="M37" s="5">
        <f t="shared" si="7"/>
        <v>0.5408823529411765</v>
      </c>
      <c r="N37" s="5">
        <f t="shared" si="7"/>
        <v>0.3382352941176471</v>
      </c>
      <c r="O37" s="5">
        <f t="shared" si="7"/>
        <v>2.0248529411764706</v>
      </c>
      <c r="P37" s="6">
        <f t="shared" si="7"/>
        <v>3.6845882352941177</v>
      </c>
      <c r="Q37" s="13">
        <f t="shared" si="5"/>
        <v>118.01490294117649</v>
      </c>
      <c r="R37" s="44">
        <f t="shared" si="6"/>
        <v>0.001685781549143452</v>
      </c>
    </row>
    <row r="38" spans="1:18" ht="19.5" customHeight="1">
      <c r="A38" s="43" t="s">
        <v>15</v>
      </c>
      <c r="B38" s="5">
        <f>+B13/34</f>
        <v>0</v>
      </c>
      <c r="C38" s="5">
        <f>+C13/34</f>
        <v>0</v>
      </c>
      <c r="D38" s="5">
        <f>+D13/34</f>
        <v>0</v>
      </c>
      <c r="E38" s="5">
        <f>+E13/34</f>
        <v>4.258823529411765</v>
      </c>
      <c r="F38" s="5">
        <f>+F13/34</f>
        <v>15.75294117647059</v>
      </c>
      <c r="G38" s="5">
        <f aca="true" t="shared" si="8" ref="G38:P38">+G13/34</f>
        <v>76.91999999999999</v>
      </c>
      <c r="H38" s="5">
        <f t="shared" si="8"/>
        <v>60.22323529411764</v>
      </c>
      <c r="I38" s="5">
        <f t="shared" si="8"/>
        <v>35.57235294117647</v>
      </c>
      <c r="J38" s="5">
        <f t="shared" si="8"/>
        <v>26.386941176470582</v>
      </c>
      <c r="K38" s="5">
        <f t="shared" si="8"/>
        <v>45.99705</v>
      </c>
      <c r="L38" s="5">
        <f t="shared" si="8"/>
        <v>20.494917647058823</v>
      </c>
      <c r="M38" s="5">
        <f t="shared" si="8"/>
        <v>7.824411764705881</v>
      </c>
      <c r="N38" s="5">
        <f t="shared" si="8"/>
        <v>5.773235294117647</v>
      </c>
      <c r="O38" s="5">
        <f t="shared" si="8"/>
        <v>52.25470588235295</v>
      </c>
      <c r="P38" s="6">
        <f t="shared" si="8"/>
        <v>5</v>
      </c>
      <c r="Q38" s="13">
        <f t="shared" si="5"/>
        <v>356.45861470588227</v>
      </c>
      <c r="R38" s="44">
        <f t="shared" si="6"/>
        <v>0.005091826038309163</v>
      </c>
    </row>
    <row r="39" spans="1:18" ht="19.5" customHeight="1">
      <c r="A39" s="43" t="s">
        <v>16</v>
      </c>
      <c r="B39" s="5">
        <f>+B14/34</f>
        <v>0.0023529411764705885</v>
      </c>
      <c r="C39" s="5">
        <f>+C14/34</f>
        <v>0</v>
      </c>
      <c r="D39" s="5">
        <f>+D14/34</f>
        <v>0</v>
      </c>
      <c r="E39" s="5">
        <f>+E14/34</f>
        <v>0.8519411764705884</v>
      </c>
      <c r="F39" s="5">
        <f>+F14/34</f>
        <v>60.76852941176471</v>
      </c>
      <c r="G39" s="5">
        <f aca="true" t="shared" si="9" ref="G39:P39">+G14/34</f>
        <v>558.444705882353</v>
      </c>
      <c r="H39" s="5">
        <f t="shared" si="9"/>
        <v>702.7451470588236</v>
      </c>
      <c r="I39" s="5">
        <f t="shared" si="9"/>
        <v>338.4409705882353</v>
      </c>
      <c r="J39" s="5">
        <f t="shared" si="9"/>
        <v>84.44390588235294</v>
      </c>
      <c r="K39" s="5">
        <f t="shared" si="9"/>
        <v>124.08731176470592</v>
      </c>
      <c r="L39" s="5">
        <f t="shared" si="9"/>
        <v>62.195311764705885</v>
      </c>
      <c r="M39" s="5">
        <f t="shared" si="9"/>
        <v>10.740294117647059</v>
      </c>
      <c r="N39" s="5">
        <f t="shared" si="9"/>
        <v>24.7764705882353</v>
      </c>
      <c r="O39" s="5">
        <f t="shared" si="9"/>
        <v>34.17176470588236</v>
      </c>
      <c r="P39" s="6">
        <f t="shared" si="9"/>
        <v>59.87410882352941</v>
      </c>
      <c r="Q39" s="13">
        <f t="shared" si="5"/>
        <v>2061.540461764706</v>
      </c>
      <c r="R39" s="44">
        <f t="shared" si="6"/>
        <v>0.029448033990993917</v>
      </c>
    </row>
    <row r="40" spans="1:18" ht="19.5" customHeight="1">
      <c r="A40" s="43" t="s">
        <v>17</v>
      </c>
      <c r="B40" s="5">
        <f>+B15/34</f>
        <v>0.07352941176470588</v>
      </c>
      <c r="C40" s="5">
        <f>+C15/34</f>
        <v>0</v>
      </c>
      <c r="D40" s="5">
        <f>+D15/34</f>
        <v>0</v>
      </c>
      <c r="E40" s="5">
        <f>+E15/34</f>
        <v>0.5797352941176471</v>
      </c>
      <c r="F40" s="5">
        <f>+F15/34</f>
        <v>123.59323529411768</v>
      </c>
      <c r="G40" s="5">
        <f aca="true" t="shared" si="10" ref="G40:P40">+G15/34</f>
        <v>1733.0276470588235</v>
      </c>
      <c r="H40" s="5">
        <f t="shared" si="10"/>
        <v>1176.4964705882353</v>
      </c>
      <c r="I40" s="5">
        <f t="shared" si="10"/>
        <v>1526.8410000000003</v>
      </c>
      <c r="J40" s="5">
        <f t="shared" si="10"/>
        <v>641.3461205882353</v>
      </c>
      <c r="K40" s="5">
        <f t="shared" si="10"/>
        <v>1425.5129617647056</v>
      </c>
      <c r="L40" s="5">
        <f t="shared" si="10"/>
        <v>386.1106941176471</v>
      </c>
      <c r="M40" s="5">
        <f t="shared" si="10"/>
        <v>166.61619117647058</v>
      </c>
      <c r="N40" s="5">
        <f t="shared" si="10"/>
        <v>409.1338529411764</v>
      </c>
      <c r="O40" s="5">
        <f t="shared" si="10"/>
        <v>60.263067647058826</v>
      </c>
      <c r="P40" s="6">
        <f t="shared" si="10"/>
        <v>529.4632058823528</v>
      </c>
      <c r="Q40" s="13">
        <f t="shared" si="5"/>
        <v>8178.98418235294</v>
      </c>
      <c r="R40" s="44">
        <f t="shared" si="6"/>
        <v>0.11683253793988399</v>
      </c>
    </row>
    <row r="41" spans="1:18" ht="19.5" customHeight="1">
      <c r="A41" s="43" t="s">
        <v>18</v>
      </c>
      <c r="B41" s="5">
        <f>+B16/34</f>
        <v>0.014705882352941176</v>
      </c>
      <c r="C41" s="5">
        <f>+C16/34</f>
        <v>0</v>
      </c>
      <c r="D41" s="5">
        <f>+D16/34</f>
        <v>0</v>
      </c>
      <c r="E41" s="5">
        <f>+E16/34</f>
        <v>4.279411764705882</v>
      </c>
      <c r="F41" s="5">
        <f>+F16/34</f>
        <v>399.76617647058833</v>
      </c>
      <c r="G41" s="5">
        <f aca="true" t="shared" si="11" ref="G41:P41">+G16/34</f>
        <v>2976.1206764705894</v>
      </c>
      <c r="H41" s="5">
        <f t="shared" si="11"/>
        <v>2845.8020588235295</v>
      </c>
      <c r="I41" s="5">
        <f t="shared" si="11"/>
        <v>5758.651705882354</v>
      </c>
      <c r="J41" s="5">
        <f t="shared" si="11"/>
        <v>9879.911017647057</v>
      </c>
      <c r="K41" s="5">
        <f t="shared" si="11"/>
        <v>6875.313594117645</v>
      </c>
      <c r="L41" s="5">
        <f t="shared" si="11"/>
        <v>2569.173458823528</v>
      </c>
      <c r="M41" s="5">
        <f t="shared" si="11"/>
        <v>175.17550588235292</v>
      </c>
      <c r="N41" s="5">
        <f t="shared" si="11"/>
        <v>823.06685</v>
      </c>
      <c r="O41" s="5">
        <f t="shared" si="11"/>
        <v>213.36935294117646</v>
      </c>
      <c r="P41" s="6">
        <f t="shared" si="11"/>
        <v>70.14600000000002</v>
      </c>
      <c r="Q41" s="13">
        <f t="shared" si="5"/>
        <v>32590.775808823524</v>
      </c>
      <c r="R41" s="44">
        <f t="shared" si="6"/>
        <v>0.4655422930625151</v>
      </c>
    </row>
    <row r="42" spans="1:18" ht="19.5" customHeight="1">
      <c r="A42" s="43" t="s">
        <v>19</v>
      </c>
      <c r="B42" s="5">
        <f>+B17/34</f>
        <v>0.022058823529411766</v>
      </c>
      <c r="C42" s="5">
        <f>+C17/34</f>
        <v>0</v>
      </c>
      <c r="D42" s="5">
        <f>+D17/34</f>
        <v>0</v>
      </c>
      <c r="E42" s="5">
        <f>+E17/34</f>
        <v>2.370294117647059</v>
      </c>
      <c r="F42" s="5">
        <f>+F17/34</f>
        <v>118.41764705882353</v>
      </c>
      <c r="G42" s="5">
        <f aca="true" t="shared" si="12" ref="G42:P42">+G17/34</f>
        <v>1458.3722647058826</v>
      </c>
      <c r="H42" s="5">
        <f t="shared" si="12"/>
        <v>642.4161764705884</v>
      </c>
      <c r="I42" s="5">
        <f t="shared" si="12"/>
        <v>1420.1106176470585</v>
      </c>
      <c r="J42" s="5">
        <f t="shared" si="12"/>
        <v>1612.8971647058825</v>
      </c>
      <c r="K42" s="5">
        <f t="shared" si="12"/>
        <v>5001.464485294112</v>
      </c>
      <c r="L42" s="5">
        <f t="shared" si="12"/>
        <v>2901.012347058826</v>
      </c>
      <c r="M42" s="5">
        <f t="shared" si="12"/>
        <v>361.9457941176471</v>
      </c>
      <c r="N42" s="5">
        <f t="shared" si="12"/>
        <v>1718.1898235294116</v>
      </c>
      <c r="O42" s="5">
        <f t="shared" si="12"/>
        <v>1127.466332352941</v>
      </c>
      <c r="P42" s="6">
        <f t="shared" si="12"/>
        <v>500.17924999999985</v>
      </c>
      <c r="Q42" s="13">
        <f t="shared" si="5"/>
        <v>16864.84219705882</v>
      </c>
      <c r="R42" s="44">
        <f t="shared" si="6"/>
        <v>0.2409055051224216</v>
      </c>
    </row>
    <row r="43" spans="1:18" ht="19.5" customHeight="1">
      <c r="A43" s="43" t="s">
        <v>20</v>
      </c>
      <c r="B43" s="5">
        <f>+B18/34</f>
        <v>0</v>
      </c>
      <c r="C43" s="5">
        <f>+C18/34</f>
        <v>0</v>
      </c>
      <c r="D43" s="5">
        <f>+D18/34</f>
        <v>0</v>
      </c>
      <c r="E43" s="5">
        <f>+E18/34</f>
        <v>1.3730147058823527</v>
      </c>
      <c r="F43" s="5">
        <f>+F18/34</f>
        <v>85.04294117647059</v>
      </c>
      <c r="G43" s="5">
        <f aca="true" t="shared" si="13" ref="G43:P43">+G18/34</f>
        <v>625.2200588235294</v>
      </c>
      <c r="H43" s="5">
        <f t="shared" si="13"/>
        <v>306.9338235294119</v>
      </c>
      <c r="I43" s="5">
        <f t="shared" si="13"/>
        <v>596.8645588235296</v>
      </c>
      <c r="J43" s="5">
        <f t="shared" si="13"/>
        <v>641.9647647058823</v>
      </c>
      <c r="K43" s="5">
        <f t="shared" si="13"/>
        <v>1992.5737705882366</v>
      </c>
      <c r="L43" s="5">
        <f t="shared" si="13"/>
        <v>2166.6857205882347</v>
      </c>
      <c r="M43" s="5">
        <f t="shared" si="13"/>
        <v>153.77399999999997</v>
      </c>
      <c r="N43" s="5">
        <f t="shared" si="13"/>
        <v>134.99500000000003</v>
      </c>
      <c r="O43" s="5">
        <f t="shared" si="13"/>
        <v>165.7729882352941</v>
      </c>
      <c r="P43" s="6">
        <f t="shared" si="13"/>
        <v>20.673529411764704</v>
      </c>
      <c r="Q43" s="13">
        <f t="shared" si="5"/>
        <v>6891.874170588237</v>
      </c>
      <c r="R43" s="44">
        <f t="shared" si="6"/>
        <v>0.09844684040952836</v>
      </c>
    </row>
    <row r="44" spans="1:18" ht="19.5" customHeight="1">
      <c r="A44" s="43" t="s">
        <v>21</v>
      </c>
      <c r="B44" s="5">
        <f>+B19/34</f>
        <v>0</v>
      </c>
      <c r="C44" s="5">
        <f>+C19/34</f>
        <v>0</v>
      </c>
      <c r="D44" s="5">
        <f>+D19/34</f>
        <v>0</v>
      </c>
      <c r="E44" s="5">
        <f>+E19/34</f>
        <v>0.7705882352941176</v>
      </c>
      <c r="F44" s="5">
        <f>+F19/34</f>
        <v>8.554411764705883</v>
      </c>
      <c r="G44" s="5">
        <f aca="true" t="shared" si="14" ref="G44:P44">+G19/34</f>
        <v>294.86176470588236</v>
      </c>
      <c r="H44" s="5">
        <f t="shared" si="14"/>
        <v>130.4097058823529</v>
      </c>
      <c r="I44" s="5">
        <f t="shared" si="14"/>
        <v>221.8059705882353</v>
      </c>
      <c r="J44" s="5">
        <f t="shared" si="14"/>
        <v>316.5276941176472</v>
      </c>
      <c r="K44" s="5">
        <f t="shared" si="14"/>
        <v>1400.4032176470587</v>
      </c>
      <c r="L44" s="5">
        <f t="shared" si="14"/>
        <v>145.8422058823529</v>
      </c>
      <c r="M44" s="5">
        <f t="shared" si="14"/>
        <v>1.8338235294117646</v>
      </c>
      <c r="N44" s="5">
        <f t="shared" si="14"/>
        <v>2.9364705882352937</v>
      </c>
      <c r="O44" s="5">
        <f t="shared" si="14"/>
        <v>5.62015294117647</v>
      </c>
      <c r="P44" s="6">
        <f t="shared" si="14"/>
        <v>2.4658235294117645</v>
      </c>
      <c r="Q44" s="13">
        <f t="shared" si="5"/>
        <v>2532.031829411765</v>
      </c>
      <c r="R44" s="44">
        <f t="shared" si="6"/>
        <v>0.03616875863545698</v>
      </c>
    </row>
    <row r="45" spans="1:18" ht="19.5" customHeight="1">
      <c r="A45" s="43" t="s">
        <v>22</v>
      </c>
      <c r="B45" s="5">
        <f>+B20/34</f>
        <v>0</v>
      </c>
      <c r="C45" s="5">
        <f>+C20/34</f>
        <v>0</v>
      </c>
      <c r="D45" s="5">
        <f>+D20/34</f>
        <v>0</v>
      </c>
      <c r="E45" s="5">
        <f>+E20/34</f>
        <v>1.163529411764706</v>
      </c>
      <c r="F45" s="5">
        <f>+F20/34</f>
        <v>12.794705882352941</v>
      </c>
      <c r="G45" s="5">
        <f aca="true" t="shared" si="15" ref="G45:P45">+G20/34</f>
        <v>187.9235294117647</v>
      </c>
      <c r="H45" s="5">
        <f t="shared" si="15"/>
        <v>38.720588235294116</v>
      </c>
      <c r="I45" s="5">
        <f t="shared" si="15"/>
        <v>78.31470588235295</v>
      </c>
      <c r="J45" s="5">
        <f t="shared" si="15"/>
        <v>7.5329411764705885</v>
      </c>
      <c r="K45" s="5">
        <f t="shared" si="15"/>
        <v>18.830764705882352</v>
      </c>
      <c r="L45" s="5">
        <f t="shared" si="15"/>
        <v>0.8717647058823529</v>
      </c>
      <c r="M45" s="5">
        <f t="shared" si="15"/>
        <v>0</v>
      </c>
      <c r="N45" s="5">
        <f t="shared" si="15"/>
        <v>0.023529411764705882</v>
      </c>
      <c r="O45" s="5">
        <f t="shared" si="15"/>
        <v>0.029411764705882353</v>
      </c>
      <c r="P45" s="6">
        <f t="shared" si="15"/>
        <v>0.7944117647058824</v>
      </c>
      <c r="Q45" s="13">
        <f t="shared" si="5"/>
        <v>346.9998823529412</v>
      </c>
      <c r="R45" s="44">
        <f t="shared" si="6"/>
        <v>0.004956712962913744</v>
      </c>
    </row>
    <row r="46" spans="1:18" ht="19.5" customHeight="1">
      <c r="A46" s="45" t="s">
        <v>23</v>
      </c>
      <c r="B46" s="46">
        <f>+B21/34</f>
        <v>0</v>
      </c>
      <c r="C46" s="46">
        <f>+C21/34</f>
        <v>0.029411764705882353</v>
      </c>
      <c r="D46" s="46">
        <f>+D21/34</f>
        <v>0</v>
      </c>
      <c r="E46" s="46">
        <f>+E21/34</f>
        <v>0.8867647058823529</v>
      </c>
      <c r="F46" s="46">
        <f>+F21/34</f>
        <v>0.1973529411764706</v>
      </c>
      <c r="G46" s="46">
        <f aca="true" t="shared" si="16" ref="G46:P46">+G21/34</f>
        <v>8.603235294117647</v>
      </c>
      <c r="H46" s="46">
        <f t="shared" si="16"/>
        <v>16.46558823529412</v>
      </c>
      <c r="I46" s="46">
        <f t="shared" si="16"/>
        <v>0.7970588235294118</v>
      </c>
      <c r="J46" s="46">
        <f t="shared" si="16"/>
        <v>6.588235294117647</v>
      </c>
      <c r="K46" s="46">
        <f t="shared" si="16"/>
        <v>0.20628235294117644</v>
      </c>
      <c r="L46" s="46">
        <f t="shared" si="16"/>
        <v>0</v>
      </c>
      <c r="M46" s="46">
        <f t="shared" si="16"/>
        <v>0</v>
      </c>
      <c r="N46" s="46">
        <f t="shared" si="16"/>
        <v>0.04411764705882353</v>
      </c>
      <c r="O46" s="46">
        <f t="shared" si="16"/>
        <v>0.007352941176470588</v>
      </c>
      <c r="P46" s="47">
        <f t="shared" si="16"/>
        <v>0</v>
      </c>
      <c r="Q46" s="81">
        <f t="shared" si="5"/>
        <v>33.79598823529412</v>
      </c>
      <c r="R46" s="49">
        <f t="shared" si="6"/>
        <v>0.00048275812615399536</v>
      </c>
    </row>
    <row r="47" spans="1:18" ht="19.5" customHeight="1">
      <c r="A47" s="82" t="s">
        <v>0</v>
      </c>
      <c r="B47" s="83">
        <f>SUM(B35:B46)</f>
        <v>0.11264705882352942</v>
      </c>
      <c r="C47" s="83">
        <f>SUM(C35:C46)</f>
        <v>0.029411764705882353</v>
      </c>
      <c r="D47" s="83">
        <f>SUM(D35:D46)</f>
        <v>0</v>
      </c>
      <c r="E47" s="83">
        <f>SUM(E35:E46)</f>
        <v>21.67351470588235</v>
      </c>
      <c r="F47" s="83">
        <f aca="true" t="shared" si="17" ref="F47:R47">SUM(F35:F46)</f>
        <v>828.0479411764705</v>
      </c>
      <c r="G47" s="83">
        <f t="shared" si="17"/>
        <v>7977.936823529412</v>
      </c>
      <c r="H47" s="83">
        <f>SUM(H35:H46)</f>
        <v>5925.813970588236</v>
      </c>
      <c r="I47" s="83">
        <f t="shared" si="17"/>
        <v>9979.853352941178</v>
      </c>
      <c r="J47" s="83">
        <f t="shared" si="17"/>
        <v>13248.928344117645</v>
      </c>
      <c r="K47" s="83">
        <f t="shared" si="17"/>
        <v>16913.47052941176</v>
      </c>
      <c r="L47" s="83">
        <f>SUM(L35:L46)</f>
        <v>8256.809067647058</v>
      </c>
      <c r="M47" s="83">
        <f t="shared" si="17"/>
        <v>879.5391382352942</v>
      </c>
      <c r="N47" s="83">
        <f t="shared" si="17"/>
        <v>3119.294055882353</v>
      </c>
      <c r="O47" s="83">
        <f t="shared" si="17"/>
        <v>1661.9232176470587</v>
      </c>
      <c r="P47" s="83">
        <f>SUM(P35:P46)</f>
        <v>1192.7573882352942</v>
      </c>
      <c r="Q47" s="83">
        <f>SUM(Q35:Q46)</f>
        <v>70006.04734411764</v>
      </c>
      <c r="R47" s="84">
        <f t="shared" si="17"/>
        <v>0.9999999999999999</v>
      </c>
    </row>
  </sheetData>
  <sheetProtection/>
  <mergeCells count="12">
    <mergeCell ref="B33:P33"/>
    <mergeCell ref="A8:A9"/>
    <mergeCell ref="A33:A34"/>
    <mergeCell ref="A30:R30"/>
    <mergeCell ref="A31:R31"/>
    <mergeCell ref="Q33:Q34"/>
    <mergeCell ref="A5:R5"/>
    <mergeCell ref="A6:R6"/>
    <mergeCell ref="Q8:Q9"/>
    <mergeCell ref="R33:R34"/>
    <mergeCell ref="R8:R9"/>
    <mergeCell ref="B8:P8"/>
  </mergeCells>
  <printOptions horizontalCentered="1"/>
  <pageMargins left="0.75" right="0.75" top="0.5905511811023623" bottom="1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5" width="8.140625" style="0" bestFit="1" customWidth="1"/>
    <col min="6" max="7" width="6.57421875" style="0" bestFit="1" customWidth="1"/>
    <col min="8" max="9" width="8.140625" style="0" bestFit="1" customWidth="1"/>
    <col min="10" max="10" width="5.5742187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>
        <v>19.37</v>
      </c>
      <c r="D13" s="5"/>
      <c r="E13" s="5"/>
      <c r="F13" s="5">
        <v>10</v>
      </c>
      <c r="G13" s="5">
        <v>5.01</v>
      </c>
      <c r="H13" s="5">
        <v>5.88</v>
      </c>
      <c r="I13" s="5">
        <v>0.88</v>
      </c>
      <c r="J13" s="5"/>
      <c r="K13" s="5">
        <v>7.25</v>
      </c>
      <c r="L13" s="5"/>
      <c r="M13" s="5">
        <v>1.5</v>
      </c>
      <c r="N13" s="5">
        <f aca="true" t="shared" si="0" ref="N13:N22">SUM(B13:M13)</f>
        <v>54.89000000000001</v>
      </c>
      <c r="O13" s="44">
        <f>+N13/$N$22</f>
        <v>0.005026317428107823</v>
      </c>
    </row>
    <row r="14" spans="1:15" ht="19.5" customHeight="1">
      <c r="A14" s="43" t="s">
        <v>16</v>
      </c>
      <c r="B14" s="5">
        <v>2.5</v>
      </c>
      <c r="C14" s="5">
        <v>0.27</v>
      </c>
      <c r="D14" s="5">
        <v>43.6</v>
      </c>
      <c r="E14" s="5">
        <v>145.86</v>
      </c>
      <c r="F14" s="5">
        <v>27.1</v>
      </c>
      <c r="G14" s="5">
        <v>42.57</v>
      </c>
      <c r="H14" s="5">
        <v>42.96</v>
      </c>
      <c r="I14" s="5">
        <v>38.7</v>
      </c>
      <c r="J14" s="5"/>
      <c r="K14" s="5">
        <v>0.4</v>
      </c>
      <c r="L14" s="5">
        <v>84.5</v>
      </c>
      <c r="M14" s="5">
        <v>0.02</v>
      </c>
      <c r="N14" s="5">
        <f t="shared" si="0"/>
        <v>428.47999999999996</v>
      </c>
      <c r="O14" s="44">
        <f aca="true" t="shared" si="1" ref="O14:O21">+N14/$N$22</f>
        <v>0.03923622684634067</v>
      </c>
    </row>
    <row r="15" spans="1:15" ht="19.5" customHeight="1">
      <c r="A15" s="43" t="s">
        <v>17</v>
      </c>
      <c r="B15" s="5"/>
      <c r="C15" s="5">
        <v>21.25</v>
      </c>
      <c r="D15" s="5">
        <v>477.28</v>
      </c>
      <c r="E15" s="5">
        <v>347.67</v>
      </c>
      <c r="F15" s="5">
        <v>255.1</v>
      </c>
      <c r="G15" s="5">
        <v>167.87</v>
      </c>
      <c r="H15" s="5">
        <v>228.56</v>
      </c>
      <c r="I15" s="5">
        <v>103.27</v>
      </c>
      <c r="J15" s="5">
        <v>5.8</v>
      </c>
      <c r="K15" s="5">
        <v>29.2</v>
      </c>
      <c r="L15" s="5"/>
      <c r="M15" s="5">
        <v>0.02</v>
      </c>
      <c r="N15" s="5">
        <f t="shared" si="0"/>
        <v>1636.02</v>
      </c>
      <c r="O15" s="44">
        <f t="shared" si="1"/>
        <v>0.1498115474354702</v>
      </c>
    </row>
    <row r="16" spans="1:15" ht="19.5" customHeight="1">
      <c r="A16" s="43" t="s">
        <v>18</v>
      </c>
      <c r="B16" s="5">
        <v>2.3</v>
      </c>
      <c r="C16" s="5">
        <v>23.9</v>
      </c>
      <c r="D16" s="5">
        <v>840.899999999998</v>
      </c>
      <c r="E16" s="5">
        <v>647.96</v>
      </c>
      <c r="F16" s="5">
        <v>140.4</v>
      </c>
      <c r="G16" s="5">
        <v>199.99</v>
      </c>
      <c r="H16" s="5">
        <v>229.7</v>
      </c>
      <c r="I16" s="5">
        <v>685.91</v>
      </c>
      <c r="J16" s="5">
        <v>6.27</v>
      </c>
      <c r="K16" s="5">
        <v>20.08</v>
      </c>
      <c r="L16" s="5">
        <v>3</v>
      </c>
      <c r="M16" s="5">
        <v>23.26</v>
      </c>
      <c r="N16" s="5">
        <f t="shared" si="0"/>
        <v>2823.6699999999983</v>
      </c>
      <c r="O16" s="44">
        <f t="shared" si="1"/>
        <v>0.25856552618373485</v>
      </c>
    </row>
    <row r="17" spans="1:15" ht="19.5" customHeight="1">
      <c r="A17" s="43" t="s">
        <v>19</v>
      </c>
      <c r="B17" s="5">
        <v>0.8</v>
      </c>
      <c r="C17" s="5">
        <v>7.9</v>
      </c>
      <c r="D17" s="5">
        <v>175.07</v>
      </c>
      <c r="E17" s="5">
        <v>178.06</v>
      </c>
      <c r="F17" s="5">
        <v>147.52</v>
      </c>
      <c r="G17" s="5">
        <v>324.27</v>
      </c>
      <c r="H17" s="5">
        <v>376.2599999999991</v>
      </c>
      <c r="I17" s="5">
        <v>1201.57</v>
      </c>
      <c r="J17" s="5">
        <v>1.22</v>
      </c>
      <c r="K17" s="5">
        <v>25.04</v>
      </c>
      <c r="L17" s="5"/>
      <c r="M17" s="5">
        <v>0.8</v>
      </c>
      <c r="N17" s="5">
        <f t="shared" si="0"/>
        <v>2438.509999999999</v>
      </c>
      <c r="O17" s="44">
        <f t="shared" si="1"/>
        <v>0.22329614340709053</v>
      </c>
    </row>
    <row r="18" spans="1:15" ht="19.5" customHeight="1">
      <c r="A18" s="43" t="s">
        <v>20</v>
      </c>
      <c r="B18" s="5"/>
      <c r="C18" s="5">
        <v>12</v>
      </c>
      <c r="D18" s="5">
        <v>609.0099999999989</v>
      </c>
      <c r="E18" s="5">
        <v>432.81</v>
      </c>
      <c r="F18" s="5">
        <v>61.45</v>
      </c>
      <c r="G18" s="5">
        <v>99.62</v>
      </c>
      <c r="H18" s="5">
        <v>668.3199999999991</v>
      </c>
      <c r="I18" s="5">
        <v>1225.72</v>
      </c>
      <c r="J18" s="5">
        <v>0.7</v>
      </c>
      <c r="K18" s="5">
        <v>24.3</v>
      </c>
      <c r="L18" s="5">
        <v>2</v>
      </c>
      <c r="M18" s="5">
        <v>0.5</v>
      </c>
      <c r="N18" s="5">
        <f t="shared" si="0"/>
        <v>3136.4299999999985</v>
      </c>
      <c r="O18" s="44">
        <f t="shared" si="1"/>
        <v>0.2872051880313392</v>
      </c>
    </row>
    <row r="19" spans="1:15" ht="19.5" customHeight="1">
      <c r="A19" s="43" t="s">
        <v>21</v>
      </c>
      <c r="B19" s="5"/>
      <c r="C19" s="5"/>
      <c r="D19" s="5">
        <v>32.48</v>
      </c>
      <c r="E19" s="5">
        <v>5.34</v>
      </c>
      <c r="F19" s="5">
        <v>7.8</v>
      </c>
      <c r="G19" s="5">
        <v>30.09</v>
      </c>
      <c r="H19" s="5">
        <v>206.24</v>
      </c>
      <c r="I19" s="5">
        <v>55.98</v>
      </c>
      <c r="J19" s="5"/>
      <c r="K19" s="5">
        <v>3.5</v>
      </c>
      <c r="L19" s="5"/>
      <c r="M19" s="5">
        <v>0.78</v>
      </c>
      <c r="N19" s="5">
        <f t="shared" si="0"/>
        <v>342.21</v>
      </c>
      <c r="O19" s="44">
        <f t="shared" si="1"/>
        <v>0.03133641987744175</v>
      </c>
    </row>
    <row r="20" spans="1:15" ht="19.5" customHeight="1">
      <c r="A20" s="43" t="s">
        <v>22</v>
      </c>
      <c r="B20" s="5"/>
      <c r="C20" s="5"/>
      <c r="D20" s="5">
        <v>54.7</v>
      </c>
      <c r="E20" s="5">
        <v>2.23</v>
      </c>
      <c r="F20" s="5"/>
      <c r="G20" s="5"/>
      <c r="H20" s="5">
        <v>1.28</v>
      </c>
      <c r="I20" s="5">
        <v>2.1</v>
      </c>
      <c r="J20" s="5"/>
      <c r="K20" s="5"/>
      <c r="L20" s="5"/>
      <c r="M20" s="5"/>
      <c r="N20" s="5">
        <f t="shared" si="0"/>
        <v>60.31</v>
      </c>
      <c r="O20" s="44">
        <f t="shared" si="1"/>
        <v>0.005522630790475182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10.600000000000001</v>
      </c>
      <c r="C22" s="86">
        <f t="shared" si="2"/>
        <v>84.69</v>
      </c>
      <c r="D22" s="86">
        <f t="shared" si="2"/>
        <v>2233.039999999997</v>
      </c>
      <c r="E22" s="86">
        <f t="shared" si="2"/>
        <v>1759.9299999999998</v>
      </c>
      <c r="F22" s="86">
        <f t="shared" si="2"/>
        <v>649.37</v>
      </c>
      <c r="G22" s="86">
        <f t="shared" si="2"/>
        <v>869.4200000000001</v>
      </c>
      <c r="H22" s="86">
        <f t="shared" si="2"/>
        <v>1759.199999999998</v>
      </c>
      <c r="I22" s="86">
        <f t="shared" si="2"/>
        <v>3314.13</v>
      </c>
      <c r="J22" s="86">
        <f>SUM(J13:J20)</f>
        <v>13.99</v>
      </c>
      <c r="K22" s="86">
        <f t="shared" si="2"/>
        <v>109.77</v>
      </c>
      <c r="L22" s="86">
        <f t="shared" si="2"/>
        <v>89.5</v>
      </c>
      <c r="M22" s="86">
        <f t="shared" si="2"/>
        <v>26.880000000000003</v>
      </c>
      <c r="N22" s="86">
        <f t="shared" si="0"/>
        <v>10920.519999999993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2" width="4.57421875" style="0" bestFit="1" customWidth="1"/>
    <col min="3" max="3" width="5.57421875" style="0" bestFit="1" customWidth="1"/>
    <col min="4" max="9" width="8.140625" style="0" bestFit="1" customWidth="1"/>
    <col min="10" max="10" width="6.00390625" style="0" bestFit="1" customWidth="1"/>
    <col min="11" max="11" width="5.5742187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2.6</v>
      </c>
      <c r="D13" s="5">
        <v>0.47</v>
      </c>
      <c r="E13" s="5">
        <v>2</v>
      </c>
      <c r="F13" s="5"/>
      <c r="G13" s="5"/>
      <c r="H13" s="5">
        <v>205.82</v>
      </c>
      <c r="I13" s="5">
        <v>161.43</v>
      </c>
      <c r="J13" s="5"/>
      <c r="K13" s="5">
        <v>5</v>
      </c>
      <c r="L13" s="5">
        <v>220.75</v>
      </c>
      <c r="M13" s="5">
        <v>25</v>
      </c>
      <c r="N13" s="5">
        <f aca="true" t="shared" si="0" ref="N13:N22">SUM(B13:M13)</f>
        <v>623.0699999999999</v>
      </c>
      <c r="O13" s="44">
        <f>+N13/$N$22</f>
        <v>0.036261704434546835</v>
      </c>
    </row>
    <row r="14" spans="1:15" ht="19.5" customHeight="1">
      <c r="A14" s="43" t="s">
        <v>16</v>
      </c>
      <c r="B14" s="5">
        <v>1.53</v>
      </c>
      <c r="C14" s="5">
        <v>3.58</v>
      </c>
      <c r="D14" s="5">
        <v>9.59</v>
      </c>
      <c r="E14" s="5">
        <v>33.55</v>
      </c>
      <c r="F14" s="5">
        <v>63.05</v>
      </c>
      <c r="G14" s="5">
        <v>272.94</v>
      </c>
      <c r="H14" s="5">
        <v>315.11</v>
      </c>
      <c r="I14" s="5">
        <v>667.49</v>
      </c>
      <c r="J14" s="5">
        <v>0.18</v>
      </c>
      <c r="K14" s="5">
        <v>7.85</v>
      </c>
      <c r="L14" s="5"/>
      <c r="M14" s="5"/>
      <c r="N14" s="5">
        <f t="shared" si="0"/>
        <v>1374.8700000000001</v>
      </c>
      <c r="O14" s="44">
        <f aca="true" t="shared" si="1" ref="O14:O21">+N14/$N$22</f>
        <v>0.08001529455105431</v>
      </c>
    </row>
    <row r="15" spans="1:15" ht="19.5" customHeight="1">
      <c r="A15" s="43" t="s">
        <v>17</v>
      </c>
      <c r="B15" s="5">
        <v>1</v>
      </c>
      <c r="C15" s="5">
        <v>5.5</v>
      </c>
      <c r="D15" s="5">
        <v>1007.13</v>
      </c>
      <c r="E15" s="5">
        <v>301.82</v>
      </c>
      <c r="F15" s="5">
        <v>538.26</v>
      </c>
      <c r="G15" s="5">
        <v>145.03</v>
      </c>
      <c r="H15" s="5">
        <v>408.6899999999992</v>
      </c>
      <c r="I15" s="5">
        <v>322.43</v>
      </c>
      <c r="J15" s="5">
        <v>5.55</v>
      </c>
      <c r="K15" s="5">
        <v>19.61</v>
      </c>
      <c r="L15" s="5">
        <v>33.84</v>
      </c>
      <c r="M15" s="5">
        <v>19.64</v>
      </c>
      <c r="N15" s="5">
        <f t="shared" si="0"/>
        <v>2808.4999999999995</v>
      </c>
      <c r="O15" s="44">
        <f t="shared" si="1"/>
        <v>0.1634503296650854</v>
      </c>
    </row>
    <row r="16" spans="1:15" ht="19.5" customHeight="1">
      <c r="A16" s="43" t="s">
        <v>18</v>
      </c>
      <c r="B16" s="5">
        <v>1.38</v>
      </c>
      <c r="C16" s="5">
        <v>2.51</v>
      </c>
      <c r="D16" s="5">
        <v>637.4799999999989</v>
      </c>
      <c r="E16" s="5">
        <v>393.79</v>
      </c>
      <c r="F16" s="5">
        <v>3131.02</v>
      </c>
      <c r="G16" s="5">
        <v>433.31</v>
      </c>
      <c r="H16" s="5">
        <v>1020.13</v>
      </c>
      <c r="I16" s="5">
        <v>1434.89</v>
      </c>
      <c r="J16" s="5">
        <v>28.98</v>
      </c>
      <c r="K16" s="5">
        <v>29.64</v>
      </c>
      <c r="L16" s="5">
        <v>28.06</v>
      </c>
      <c r="M16" s="5">
        <v>10.29</v>
      </c>
      <c r="N16" s="5">
        <f t="shared" si="0"/>
        <v>7151.48</v>
      </c>
      <c r="O16" s="44">
        <f t="shared" si="1"/>
        <v>0.41620500751050926</v>
      </c>
    </row>
    <row r="17" spans="1:15" ht="19.5" customHeight="1">
      <c r="A17" s="43" t="s">
        <v>19</v>
      </c>
      <c r="B17" s="5">
        <v>1.61</v>
      </c>
      <c r="C17" s="5">
        <v>4.26</v>
      </c>
      <c r="D17" s="5">
        <v>715.48</v>
      </c>
      <c r="E17" s="5">
        <v>217.88</v>
      </c>
      <c r="F17" s="5">
        <v>137.32</v>
      </c>
      <c r="G17" s="5">
        <v>109.68</v>
      </c>
      <c r="H17" s="5">
        <v>148.12</v>
      </c>
      <c r="I17" s="5">
        <v>337.6</v>
      </c>
      <c r="J17" s="5">
        <v>22.12</v>
      </c>
      <c r="K17" s="5">
        <v>9.31</v>
      </c>
      <c r="L17" s="5">
        <v>6.04</v>
      </c>
      <c r="M17" s="5">
        <v>103.51</v>
      </c>
      <c r="N17" s="5">
        <f t="shared" si="0"/>
        <v>1812.9299999999996</v>
      </c>
      <c r="O17" s="44">
        <f t="shared" si="1"/>
        <v>0.10550970488151087</v>
      </c>
    </row>
    <row r="18" spans="1:15" ht="19.5" customHeight="1">
      <c r="A18" s="43" t="s">
        <v>20</v>
      </c>
      <c r="B18" s="5">
        <v>0.12</v>
      </c>
      <c r="C18" s="5">
        <v>0.13</v>
      </c>
      <c r="D18" s="5">
        <v>1232.43</v>
      </c>
      <c r="E18" s="5">
        <v>118.34</v>
      </c>
      <c r="F18" s="5">
        <v>109.27</v>
      </c>
      <c r="G18" s="5">
        <v>805.84</v>
      </c>
      <c r="H18" s="5">
        <v>162.29</v>
      </c>
      <c r="I18" s="5">
        <v>125.06</v>
      </c>
      <c r="J18" s="5">
        <v>5.16</v>
      </c>
      <c r="K18" s="5">
        <v>16.3</v>
      </c>
      <c r="L18" s="5">
        <v>147.77</v>
      </c>
      <c r="M18" s="5">
        <v>0.24</v>
      </c>
      <c r="N18" s="5">
        <f t="shared" si="0"/>
        <v>2722.95</v>
      </c>
      <c r="O18" s="44">
        <f t="shared" si="1"/>
        <v>0.15847145279029531</v>
      </c>
    </row>
    <row r="19" spans="1:15" ht="19.5" customHeight="1">
      <c r="A19" s="43" t="s">
        <v>21</v>
      </c>
      <c r="B19" s="5">
        <v>1.02</v>
      </c>
      <c r="C19" s="5"/>
      <c r="D19" s="5">
        <v>36.44</v>
      </c>
      <c r="E19" s="5">
        <v>121.6</v>
      </c>
      <c r="F19" s="5">
        <v>251.26</v>
      </c>
      <c r="G19" s="5">
        <v>139.84</v>
      </c>
      <c r="H19" s="5">
        <v>86.53</v>
      </c>
      <c r="I19" s="5">
        <v>37.28</v>
      </c>
      <c r="J19" s="5"/>
      <c r="K19" s="5"/>
      <c r="L19" s="5">
        <v>0.3</v>
      </c>
      <c r="M19" s="5"/>
      <c r="N19" s="5">
        <f t="shared" si="0"/>
        <v>674.2699999999999</v>
      </c>
      <c r="O19" s="44">
        <f t="shared" si="1"/>
        <v>0.0392414647617152</v>
      </c>
    </row>
    <row r="20" spans="1:15" ht="19.5" customHeight="1">
      <c r="A20" s="43" t="s">
        <v>22</v>
      </c>
      <c r="B20" s="5"/>
      <c r="C20" s="5"/>
      <c r="D20" s="5">
        <v>3.5</v>
      </c>
      <c r="E20" s="5">
        <v>11</v>
      </c>
      <c r="F20" s="5"/>
      <c r="G20" s="5"/>
      <c r="H20" s="5"/>
      <c r="I20" s="5">
        <v>0.02</v>
      </c>
      <c r="J20" s="5"/>
      <c r="K20" s="5"/>
      <c r="L20" s="5"/>
      <c r="M20" s="5"/>
      <c r="N20" s="5">
        <f t="shared" si="0"/>
        <v>14.52</v>
      </c>
      <c r="O20" s="44">
        <f t="shared" si="1"/>
        <v>0.0008450414052829057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6.66</v>
      </c>
      <c r="C22" s="86">
        <f t="shared" si="2"/>
        <v>18.58</v>
      </c>
      <c r="D22" s="86">
        <f t="shared" si="2"/>
        <v>3642.519999999999</v>
      </c>
      <c r="E22" s="86">
        <f t="shared" si="2"/>
        <v>1199.98</v>
      </c>
      <c r="F22" s="86">
        <f t="shared" si="2"/>
        <v>4230.18</v>
      </c>
      <c r="G22" s="86">
        <f t="shared" si="2"/>
        <v>1906.64</v>
      </c>
      <c r="H22" s="86">
        <f t="shared" si="2"/>
        <v>2346.689999999999</v>
      </c>
      <c r="I22" s="86">
        <f t="shared" si="2"/>
        <v>3086.2000000000003</v>
      </c>
      <c r="J22" s="86">
        <f>SUM(J13:J20)</f>
        <v>61.989999999999995</v>
      </c>
      <c r="K22" s="86">
        <f t="shared" si="2"/>
        <v>87.71</v>
      </c>
      <c r="L22" s="86">
        <f t="shared" si="2"/>
        <v>436.76000000000005</v>
      </c>
      <c r="M22" s="86">
        <f t="shared" si="2"/>
        <v>158.68</v>
      </c>
      <c r="N22" s="86">
        <f t="shared" si="0"/>
        <v>17182.589999999997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.57421875" style="0" bestFit="1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8.140625" style="0" bestFit="1" customWidth="1"/>
    <col min="12" max="13" width="6.5742187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0.06</v>
      </c>
      <c r="C13" s="5"/>
      <c r="D13" s="5">
        <v>246.89</v>
      </c>
      <c r="E13" s="5">
        <v>281.83</v>
      </c>
      <c r="F13" s="5">
        <v>673.75</v>
      </c>
      <c r="G13" s="5">
        <v>149.04</v>
      </c>
      <c r="H13" s="5">
        <v>173.51</v>
      </c>
      <c r="I13" s="5">
        <v>96.72</v>
      </c>
      <c r="J13" s="5">
        <v>5.2</v>
      </c>
      <c r="K13" s="5">
        <v>9.9</v>
      </c>
      <c r="L13" s="5">
        <v>18.51</v>
      </c>
      <c r="M13" s="5">
        <v>0.4</v>
      </c>
      <c r="N13" s="5">
        <f aca="true" t="shared" si="0" ref="N13:N22">SUM(B13:M13)</f>
        <v>1655.8100000000002</v>
      </c>
      <c r="O13" s="44">
        <f>+N13/$N$22</f>
        <v>0.016282798582958644</v>
      </c>
    </row>
    <row r="14" spans="1:15" ht="19.5" customHeight="1">
      <c r="A14" s="43" t="s">
        <v>16</v>
      </c>
      <c r="B14" s="5">
        <v>0.73</v>
      </c>
      <c r="C14" s="5">
        <v>4.52</v>
      </c>
      <c r="D14" s="5">
        <v>293.91</v>
      </c>
      <c r="E14" s="5">
        <v>235.94</v>
      </c>
      <c r="F14" s="5">
        <v>90.28</v>
      </c>
      <c r="G14" s="5">
        <v>171.89</v>
      </c>
      <c r="H14" s="5">
        <v>203.75</v>
      </c>
      <c r="I14" s="5">
        <v>261.97</v>
      </c>
      <c r="J14" s="5">
        <v>51.1</v>
      </c>
      <c r="K14" s="5">
        <v>14.8</v>
      </c>
      <c r="L14" s="5">
        <v>1</v>
      </c>
      <c r="M14" s="5">
        <v>173</v>
      </c>
      <c r="N14" s="5">
        <f t="shared" si="0"/>
        <v>1502.8899999999999</v>
      </c>
      <c r="O14" s="44">
        <f aca="true" t="shared" si="1" ref="O14:O21">+N14/$N$22</f>
        <v>0.01477902365751065</v>
      </c>
    </row>
    <row r="15" spans="1:15" ht="19.5" customHeight="1">
      <c r="A15" s="43" t="s">
        <v>17</v>
      </c>
      <c r="B15" s="5">
        <v>1.02</v>
      </c>
      <c r="C15" s="5">
        <v>30.01</v>
      </c>
      <c r="D15" s="5">
        <v>1111.4</v>
      </c>
      <c r="E15" s="5">
        <v>152.82</v>
      </c>
      <c r="F15" s="5">
        <v>998.88</v>
      </c>
      <c r="G15" s="5">
        <v>985.58</v>
      </c>
      <c r="H15" s="5">
        <v>2057.199999999995</v>
      </c>
      <c r="I15" s="5">
        <v>399.17</v>
      </c>
      <c r="J15" s="5">
        <v>105.13</v>
      </c>
      <c r="K15" s="5">
        <v>106.85</v>
      </c>
      <c r="L15" s="5">
        <v>104.26</v>
      </c>
      <c r="M15" s="5"/>
      <c r="N15" s="5">
        <f t="shared" si="0"/>
        <v>6052.319999999995</v>
      </c>
      <c r="O15" s="44">
        <f t="shared" si="1"/>
        <v>0.0595169177137547</v>
      </c>
    </row>
    <row r="16" spans="1:15" ht="19.5" customHeight="1">
      <c r="A16" s="43" t="s">
        <v>18</v>
      </c>
      <c r="B16" s="5">
        <v>3.77</v>
      </c>
      <c r="C16" s="5">
        <v>5.07</v>
      </c>
      <c r="D16" s="5">
        <v>156.71</v>
      </c>
      <c r="E16" s="5">
        <v>36.91</v>
      </c>
      <c r="F16" s="5">
        <v>26422.71</v>
      </c>
      <c r="G16" s="5">
        <v>462.93</v>
      </c>
      <c r="H16" s="5">
        <v>5056.960000000019</v>
      </c>
      <c r="I16" s="5">
        <v>1091.06</v>
      </c>
      <c r="J16" s="5">
        <v>128.16</v>
      </c>
      <c r="K16" s="5">
        <v>1319.97</v>
      </c>
      <c r="L16" s="5">
        <v>126.66</v>
      </c>
      <c r="M16" s="5">
        <v>1.69</v>
      </c>
      <c r="N16" s="5">
        <f t="shared" si="0"/>
        <v>34812.60000000003</v>
      </c>
      <c r="O16" s="44">
        <f t="shared" si="1"/>
        <v>0.3423379215907057</v>
      </c>
    </row>
    <row r="17" spans="1:15" ht="19.5" customHeight="1">
      <c r="A17" s="43" t="s">
        <v>19</v>
      </c>
      <c r="B17" s="5"/>
      <c r="C17" s="5">
        <v>3.77</v>
      </c>
      <c r="D17" s="5">
        <v>54.67</v>
      </c>
      <c r="E17" s="5">
        <v>81.05</v>
      </c>
      <c r="F17" s="5">
        <v>866.31</v>
      </c>
      <c r="G17" s="5">
        <v>1494.84</v>
      </c>
      <c r="H17" s="5">
        <v>42457.4599999999</v>
      </c>
      <c r="I17" s="5">
        <v>4938.970000000016</v>
      </c>
      <c r="J17" s="5">
        <v>691.5</v>
      </c>
      <c r="K17" s="5">
        <v>1154.26</v>
      </c>
      <c r="L17" s="5">
        <v>21.25</v>
      </c>
      <c r="M17" s="5">
        <v>1.04</v>
      </c>
      <c r="N17" s="5">
        <f t="shared" si="0"/>
        <v>51765.119999999915</v>
      </c>
      <c r="O17" s="44">
        <f t="shared" si="1"/>
        <v>0.5090445296155252</v>
      </c>
    </row>
    <row r="18" spans="1:15" ht="19.5" customHeight="1">
      <c r="A18" s="43" t="s">
        <v>20</v>
      </c>
      <c r="B18" s="5"/>
      <c r="C18" s="5">
        <v>100</v>
      </c>
      <c r="D18" s="5">
        <v>20.95</v>
      </c>
      <c r="E18" s="5">
        <v>38.83</v>
      </c>
      <c r="F18" s="5">
        <v>31.1</v>
      </c>
      <c r="G18" s="5">
        <v>1069.61</v>
      </c>
      <c r="H18" s="5">
        <v>465.69999999999936</v>
      </c>
      <c r="I18" s="5">
        <v>386.14</v>
      </c>
      <c r="J18" s="5">
        <v>87.62</v>
      </c>
      <c r="K18" s="5">
        <v>17.55</v>
      </c>
      <c r="L18" s="5">
        <v>0.55</v>
      </c>
      <c r="M18" s="5">
        <v>29.02</v>
      </c>
      <c r="N18" s="5">
        <f t="shared" si="0"/>
        <v>2247.0699999999993</v>
      </c>
      <c r="O18" s="44">
        <f t="shared" si="1"/>
        <v>0.022097093393450253</v>
      </c>
    </row>
    <row r="19" spans="1:15" ht="19.5" customHeight="1">
      <c r="A19" s="43" t="s">
        <v>21</v>
      </c>
      <c r="B19" s="5"/>
      <c r="C19" s="5">
        <v>0.03</v>
      </c>
      <c r="D19" s="5">
        <v>333.58</v>
      </c>
      <c r="E19" s="5">
        <v>7.04</v>
      </c>
      <c r="F19" s="5">
        <v>422.31</v>
      </c>
      <c r="G19" s="5">
        <v>483.47</v>
      </c>
      <c r="H19" s="5">
        <v>2172.14</v>
      </c>
      <c r="I19" s="5">
        <v>93.45000000000012</v>
      </c>
      <c r="J19" s="5">
        <v>7.4</v>
      </c>
      <c r="K19" s="5">
        <v>3.85</v>
      </c>
      <c r="L19" s="5"/>
      <c r="M19" s="5">
        <v>22</v>
      </c>
      <c r="N19" s="5">
        <f t="shared" si="0"/>
        <v>3545.27</v>
      </c>
      <c r="O19" s="44">
        <f t="shared" si="1"/>
        <v>0.034863249607265195</v>
      </c>
    </row>
    <row r="20" spans="1:15" ht="19.5" customHeight="1">
      <c r="A20" s="43" t="s">
        <v>22</v>
      </c>
      <c r="B20" s="5"/>
      <c r="C20" s="5"/>
      <c r="D20" s="5">
        <v>104.17</v>
      </c>
      <c r="E20" s="5"/>
      <c r="F20" s="5">
        <v>5.5</v>
      </c>
      <c r="G20" s="5"/>
      <c r="H20" s="5"/>
      <c r="I20" s="5"/>
      <c r="J20" s="5"/>
      <c r="K20" s="5"/>
      <c r="L20" s="5"/>
      <c r="M20" s="5"/>
      <c r="N20" s="5">
        <f t="shared" si="0"/>
        <v>109.67</v>
      </c>
      <c r="O20" s="44">
        <f t="shared" si="1"/>
        <v>0.001078465838829983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5.58</v>
      </c>
      <c r="C22" s="86">
        <f t="shared" si="2"/>
        <v>143.4</v>
      </c>
      <c r="D22" s="86">
        <f t="shared" si="2"/>
        <v>2322.28</v>
      </c>
      <c r="E22" s="86">
        <f t="shared" si="2"/>
        <v>834.4199999999998</v>
      </c>
      <c r="F22" s="86">
        <f t="shared" si="2"/>
        <v>29510.84</v>
      </c>
      <c r="G22" s="86">
        <f t="shared" si="2"/>
        <v>4817.36</v>
      </c>
      <c r="H22" s="86">
        <f t="shared" si="2"/>
        <v>52586.71999999991</v>
      </c>
      <c r="I22" s="86">
        <f t="shared" si="2"/>
        <v>7267.480000000016</v>
      </c>
      <c r="J22" s="86">
        <f>SUM(J13:J20)</f>
        <v>1076.1100000000001</v>
      </c>
      <c r="K22" s="86">
        <f t="shared" si="2"/>
        <v>2627.18</v>
      </c>
      <c r="L22" s="86">
        <f t="shared" si="2"/>
        <v>272.23</v>
      </c>
      <c r="M22" s="86">
        <f t="shared" si="2"/>
        <v>227.15</v>
      </c>
      <c r="N22" s="86">
        <f t="shared" si="0"/>
        <v>101690.74999999991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2" width="5.140625" style="0" bestFit="1" customWidth="1"/>
    <col min="3" max="3" width="6.57421875" style="0" bestFit="1" customWidth="1"/>
    <col min="4" max="9" width="8.140625" style="0" bestFit="1" customWidth="1"/>
    <col min="10" max="10" width="8.140625" style="0" customWidth="1"/>
    <col min="11" max="12" width="9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2.75</v>
      </c>
      <c r="C13" s="5"/>
      <c r="D13" s="5">
        <v>1.51</v>
      </c>
      <c r="E13" s="5"/>
      <c r="F13" s="5"/>
      <c r="G13" s="5"/>
      <c r="H13" s="5">
        <v>0.33</v>
      </c>
      <c r="I13" s="5"/>
      <c r="J13" s="5"/>
      <c r="K13" s="5">
        <v>5</v>
      </c>
      <c r="L13" s="5"/>
      <c r="M13" s="5">
        <v>0.28</v>
      </c>
      <c r="N13" s="5">
        <f aca="true" t="shared" si="0" ref="N13:N22">SUM(B13:M13)</f>
        <v>9.87</v>
      </c>
      <c r="O13" s="44">
        <f>+N13/$N$22</f>
        <v>0.00010859576760373699</v>
      </c>
    </row>
    <row r="14" spans="1:15" ht="19.5" customHeight="1">
      <c r="A14" s="43" t="s">
        <v>16</v>
      </c>
      <c r="B14" s="5">
        <v>3.62</v>
      </c>
      <c r="C14" s="5">
        <v>2.5</v>
      </c>
      <c r="D14" s="5">
        <v>23.75</v>
      </c>
      <c r="E14" s="5">
        <v>106.73</v>
      </c>
      <c r="F14" s="5">
        <v>0.7</v>
      </c>
      <c r="G14" s="5">
        <v>13.78</v>
      </c>
      <c r="H14" s="5">
        <v>11.66</v>
      </c>
      <c r="I14" s="5">
        <v>0.55</v>
      </c>
      <c r="J14" s="5">
        <v>2.94</v>
      </c>
      <c r="K14" s="5">
        <v>1.35</v>
      </c>
      <c r="L14" s="5"/>
      <c r="M14" s="5"/>
      <c r="N14" s="5">
        <f t="shared" si="0"/>
        <v>167.57999999999998</v>
      </c>
      <c r="O14" s="44">
        <f aca="true" t="shared" si="1" ref="O14:O21">+N14/$N$22</f>
        <v>0.0018438175010166407</v>
      </c>
    </row>
    <row r="15" spans="1:15" ht="19.5" customHeight="1">
      <c r="A15" s="43" t="s">
        <v>17</v>
      </c>
      <c r="B15" s="5">
        <v>0.3</v>
      </c>
      <c r="C15" s="5">
        <v>2.42</v>
      </c>
      <c r="D15" s="5">
        <v>555.78</v>
      </c>
      <c r="E15" s="5">
        <v>273.77</v>
      </c>
      <c r="F15" s="5">
        <v>64.1</v>
      </c>
      <c r="G15" s="5">
        <v>40.98</v>
      </c>
      <c r="H15" s="5">
        <v>77.03000000000006</v>
      </c>
      <c r="I15" s="5">
        <v>20.61</v>
      </c>
      <c r="J15" s="5">
        <v>7.15</v>
      </c>
      <c r="K15" s="5">
        <v>22.67</v>
      </c>
      <c r="L15" s="5"/>
      <c r="M15" s="5">
        <v>0.01</v>
      </c>
      <c r="N15" s="5">
        <f t="shared" si="0"/>
        <v>1064.8200000000002</v>
      </c>
      <c r="O15" s="44">
        <f t="shared" si="1"/>
        <v>0.011715799925006204</v>
      </c>
    </row>
    <row r="16" spans="1:15" ht="19.5" customHeight="1">
      <c r="A16" s="43" t="s">
        <v>18</v>
      </c>
      <c r="B16" s="5">
        <v>1.03</v>
      </c>
      <c r="C16" s="5">
        <v>345.46</v>
      </c>
      <c r="D16" s="5">
        <v>4400.94</v>
      </c>
      <c r="E16" s="5">
        <v>1098.1</v>
      </c>
      <c r="F16" s="5">
        <v>587.82</v>
      </c>
      <c r="G16" s="5">
        <v>1239.53</v>
      </c>
      <c r="H16" s="5">
        <v>3186.080000000018</v>
      </c>
      <c r="I16" s="5">
        <v>103.03</v>
      </c>
      <c r="J16" s="5">
        <v>6.52</v>
      </c>
      <c r="K16" s="5">
        <v>212.38</v>
      </c>
      <c r="L16" s="5">
        <v>2</v>
      </c>
      <c r="M16" s="5">
        <v>4.12</v>
      </c>
      <c r="N16" s="5">
        <f t="shared" si="0"/>
        <v>11187.010000000018</v>
      </c>
      <c r="O16" s="44">
        <f t="shared" si="1"/>
        <v>0.12308631592104192</v>
      </c>
    </row>
    <row r="17" spans="1:15" ht="19.5" customHeight="1">
      <c r="A17" s="43" t="s">
        <v>19</v>
      </c>
      <c r="B17" s="5">
        <v>1.14</v>
      </c>
      <c r="C17" s="5">
        <v>52.4</v>
      </c>
      <c r="D17" s="5">
        <v>345.06</v>
      </c>
      <c r="E17" s="5">
        <v>79.92</v>
      </c>
      <c r="F17" s="5">
        <v>48.07</v>
      </c>
      <c r="G17" s="5">
        <v>135.03</v>
      </c>
      <c r="H17" s="5">
        <v>1353.4</v>
      </c>
      <c r="I17" s="5">
        <v>1297.15</v>
      </c>
      <c r="J17" s="5">
        <v>1779.89</v>
      </c>
      <c r="K17" s="5">
        <v>38592.47</v>
      </c>
      <c r="L17" s="5">
        <v>30194.17</v>
      </c>
      <c r="M17" s="5">
        <v>10.4</v>
      </c>
      <c r="N17" s="5">
        <f t="shared" si="0"/>
        <v>73889.09999999999</v>
      </c>
      <c r="O17" s="44">
        <f t="shared" si="1"/>
        <v>0.8129730022339698</v>
      </c>
    </row>
    <row r="18" spans="1:15" ht="19.5" customHeight="1">
      <c r="A18" s="43" t="s">
        <v>20</v>
      </c>
      <c r="B18" s="5">
        <v>0.29</v>
      </c>
      <c r="C18" s="5">
        <v>3.53</v>
      </c>
      <c r="D18" s="5">
        <v>138.85</v>
      </c>
      <c r="E18" s="5">
        <v>101.38</v>
      </c>
      <c r="F18" s="5">
        <v>315.5</v>
      </c>
      <c r="G18" s="5">
        <v>93.59</v>
      </c>
      <c r="H18" s="5">
        <v>1660.39</v>
      </c>
      <c r="I18" s="5">
        <v>1231.91</v>
      </c>
      <c r="J18" s="5">
        <v>28.84</v>
      </c>
      <c r="K18" s="5">
        <v>40.95</v>
      </c>
      <c r="L18" s="5">
        <v>0.81</v>
      </c>
      <c r="M18" s="5">
        <v>6.07</v>
      </c>
      <c r="N18" s="5">
        <f t="shared" si="0"/>
        <v>3622.1100000000006</v>
      </c>
      <c r="O18" s="44">
        <f t="shared" si="1"/>
        <v>0.03985266624064558</v>
      </c>
    </row>
    <row r="19" spans="1:15" ht="19.5" customHeight="1">
      <c r="A19" s="43" t="s">
        <v>21</v>
      </c>
      <c r="B19" s="5"/>
      <c r="C19" s="5"/>
      <c r="D19" s="5">
        <v>17.12</v>
      </c>
      <c r="E19" s="5">
        <v>5.8</v>
      </c>
      <c r="F19" s="5">
        <v>23.39</v>
      </c>
      <c r="G19" s="5">
        <v>363.17</v>
      </c>
      <c r="H19" s="5">
        <v>305.63</v>
      </c>
      <c r="I19" s="5">
        <v>197.87</v>
      </c>
      <c r="J19" s="5">
        <v>18.51</v>
      </c>
      <c r="K19" s="5">
        <v>3.5</v>
      </c>
      <c r="L19" s="5"/>
      <c r="M19" s="5"/>
      <c r="N19" s="5">
        <f t="shared" si="0"/>
        <v>934.99</v>
      </c>
      <c r="O19" s="44">
        <f t="shared" si="1"/>
        <v>0.010287330977894433</v>
      </c>
    </row>
    <row r="20" spans="1:15" ht="19.5" customHeight="1">
      <c r="A20" s="43" t="s">
        <v>22</v>
      </c>
      <c r="B20" s="5"/>
      <c r="C20" s="5"/>
      <c r="D20" s="5"/>
      <c r="E20" s="5"/>
      <c r="F20" s="5">
        <v>12</v>
      </c>
      <c r="G20" s="5"/>
      <c r="H20" s="5">
        <v>0.04</v>
      </c>
      <c r="I20" s="5"/>
      <c r="J20" s="5"/>
      <c r="K20" s="5"/>
      <c r="L20" s="5"/>
      <c r="M20" s="5"/>
      <c r="N20" s="5">
        <f t="shared" si="0"/>
        <v>12.04</v>
      </c>
      <c r="O20" s="44">
        <f t="shared" si="1"/>
        <v>0.00013247143282157987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9.129999999999999</v>
      </c>
      <c r="C22" s="86">
        <f t="shared" si="2"/>
        <v>406.30999999999995</v>
      </c>
      <c r="D22" s="86">
        <f t="shared" si="2"/>
        <v>5483.01</v>
      </c>
      <c r="E22" s="86">
        <f t="shared" si="2"/>
        <v>1665.7</v>
      </c>
      <c r="F22" s="86">
        <f t="shared" si="2"/>
        <v>1051.5800000000002</v>
      </c>
      <c r="G22" s="86">
        <f t="shared" si="2"/>
        <v>1886.08</v>
      </c>
      <c r="H22" s="86">
        <f t="shared" si="2"/>
        <v>6594.560000000019</v>
      </c>
      <c r="I22" s="86">
        <f t="shared" si="2"/>
        <v>2851.12</v>
      </c>
      <c r="J22" s="86">
        <f>SUM(J13:J20)</f>
        <v>1843.85</v>
      </c>
      <c r="K22" s="86">
        <f t="shared" si="2"/>
        <v>38878.32</v>
      </c>
      <c r="L22" s="86">
        <f t="shared" si="2"/>
        <v>30196.98</v>
      </c>
      <c r="M22" s="86">
        <f t="shared" si="2"/>
        <v>20.880000000000003</v>
      </c>
      <c r="N22" s="86">
        <f t="shared" si="0"/>
        <v>90887.52000000002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0.89</v>
      </c>
      <c r="C13" s="5">
        <v>19.51</v>
      </c>
      <c r="D13" s="5">
        <v>3.8</v>
      </c>
      <c r="E13" s="5">
        <v>118</v>
      </c>
      <c r="F13" s="5">
        <v>2</v>
      </c>
      <c r="G13" s="5">
        <v>14.13</v>
      </c>
      <c r="H13" s="5">
        <v>115.85</v>
      </c>
      <c r="I13" s="5">
        <v>4.23</v>
      </c>
      <c r="J13" s="5">
        <v>4.4</v>
      </c>
      <c r="K13" s="5">
        <v>8.8</v>
      </c>
      <c r="L13" s="5"/>
      <c r="M13" s="5">
        <v>2</v>
      </c>
      <c r="N13" s="5">
        <f aca="true" t="shared" si="0" ref="N13:N22">SUM(B13:M13)</f>
        <v>293.60999999999996</v>
      </c>
      <c r="O13" s="44">
        <f>+N13/$N$22</f>
        <v>0.006735394716015053</v>
      </c>
    </row>
    <row r="14" spans="1:15" ht="19.5" customHeight="1">
      <c r="A14" s="43" t="s">
        <v>16</v>
      </c>
      <c r="B14" s="5"/>
      <c r="C14" s="5">
        <v>32.86</v>
      </c>
      <c r="D14" s="5">
        <v>980.06</v>
      </c>
      <c r="E14" s="5">
        <v>87.92</v>
      </c>
      <c r="F14" s="5">
        <v>515.65</v>
      </c>
      <c r="G14" s="5">
        <v>310.77</v>
      </c>
      <c r="H14" s="5">
        <v>90.14000000000011</v>
      </c>
      <c r="I14" s="5">
        <v>21.46</v>
      </c>
      <c r="J14" s="5">
        <v>4</v>
      </c>
      <c r="K14" s="5">
        <v>7.86</v>
      </c>
      <c r="L14" s="5">
        <v>100</v>
      </c>
      <c r="M14" s="5">
        <v>0.07</v>
      </c>
      <c r="N14" s="5">
        <f t="shared" si="0"/>
        <v>2150.79</v>
      </c>
      <c r="O14" s="44">
        <f aca="true" t="shared" si="1" ref="O14:O21">+N14/$N$22</f>
        <v>0.04933898573365355</v>
      </c>
    </row>
    <row r="15" spans="1:15" ht="19.5" customHeight="1">
      <c r="A15" s="43" t="s">
        <v>17</v>
      </c>
      <c r="B15" s="5">
        <v>1.62</v>
      </c>
      <c r="C15" s="5">
        <v>33.54</v>
      </c>
      <c r="D15" s="5">
        <v>129.55</v>
      </c>
      <c r="E15" s="5">
        <v>178.07</v>
      </c>
      <c r="F15" s="5">
        <v>70.3</v>
      </c>
      <c r="G15" s="5">
        <v>85.67</v>
      </c>
      <c r="H15" s="5">
        <v>789.9099999999987</v>
      </c>
      <c r="I15" s="5">
        <v>56.06</v>
      </c>
      <c r="J15" s="5">
        <v>17.69</v>
      </c>
      <c r="K15" s="5">
        <v>68.16</v>
      </c>
      <c r="L15" s="5">
        <v>0.62</v>
      </c>
      <c r="M15" s="5">
        <v>3.03</v>
      </c>
      <c r="N15" s="5">
        <f t="shared" si="0"/>
        <v>1434.2199999999987</v>
      </c>
      <c r="O15" s="44">
        <f t="shared" si="1"/>
        <v>0.032900915532860266</v>
      </c>
    </row>
    <row r="16" spans="1:15" ht="19.5" customHeight="1">
      <c r="A16" s="43" t="s">
        <v>18</v>
      </c>
      <c r="B16" s="5">
        <v>0.64</v>
      </c>
      <c r="C16" s="5">
        <v>61.29</v>
      </c>
      <c r="D16" s="5">
        <v>1356.23</v>
      </c>
      <c r="E16" s="5">
        <v>290.64</v>
      </c>
      <c r="F16" s="5">
        <v>1083.47</v>
      </c>
      <c r="G16" s="5">
        <v>2217.51</v>
      </c>
      <c r="H16" s="5">
        <v>2584.160000000013</v>
      </c>
      <c r="I16" s="5">
        <v>315.99</v>
      </c>
      <c r="J16" s="5">
        <v>100.63</v>
      </c>
      <c r="K16" s="5">
        <v>6.8</v>
      </c>
      <c r="L16" s="5"/>
      <c r="M16" s="5">
        <v>9.26</v>
      </c>
      <c r="N16" s="5">
        <f t="shared" si="0"/>
        <v>8026.6200000000135</v>
      </c>
      <c r="O16" s="44">
        <f t="shared" si="1"/>
        <v>0.18413015202295852</v>
      </c>
    </row>
    <row r="17" spans="1:15" ht="19.5" customHeight="1">
      <c r="A17" s="43" t="s">
        <v>19</v>
      </c>
      <c r="B17" s="5">
        <v>0.46</v>
      </c>
      <c r="C17" s="5">
        <v>23.7</v>
      </c>
      <c r="D17" s="5">
        <v>365.34</v>
      </c>
      <c r="E17" s="5">
        <v>708.7</v>
      </c>
      <c r="F17" s="5">
        <v>2063.65</v>
      </c>
      <c r="G17" s="5">
        <v>497.09</v>
      </c>
      <c r="H17" s="5">
        <v>1525.35</v>
      </c>
      <c r="I17" s="5">
        <v>1058.52</v>
      </c>
      <c r="J17" s="5">
        <v>23</v>
      </c>
      <c r="K17" s="5">
        <v>6.65</v>
      </c>
      <c r="L17" s="5">
        <v>2</v>
      </c>
      <c r="M17" s="5">
        <v>0.57</v>
      </c>
      <c r="N17" s="5">
        <f t="shared" si="0"/>
        <v>6275.030000000001</v>
      </c>
      <c r="O17" s="44">
        <f t="shared" si="1"/>
        <v>0.14394878888605958</v>
      </c>
    </row>
    <row r="18" spans="1:15" ht="19.5" customHeight="1">
      <c r="A18" s="43" t="s">
        <v>20</v>
      </c>
      <c r="B18" s="5">
        <v>1.62</v>
      </c>
      <c r="C18" s="5">
        <v>11.14</v>
      </c>
      <c r="D18" s="5">
        <v>84.16</v>
      </c>
      <c r="E18" s="5">
        <v>228.35</v>
      </c>
      <c r="F18" s="5">
        <v>264.81</v>
      </c>
      <c r="G18" s="5">
        <v>874.04</v>
      </c>
      <c r="H18" s="5">
        <v>1264.9</v>
      </c>
      <c r="I18" s="5">
        <v>1671.32</v>
      </c>
      <c r="J18" s="5">
        <v>80.94</v>
      </c>
      <c r="K18" s="5">
        <v>572.52</v>
      </c>
      <c r="L18" s="5">
        <v>25.31</v>
      </c>
      <c r="M18" s="5">
        <v>85.32</v>
      </c>
      <c r="N18" s="5">
        <f t="shared" si="0"/>
        <v>5164.429999999999</v>
      </c>
      <c r="O18" s="44">
        <f t="shared" si="1"/>
        <v>0.11847169555951645</v>
      </c>
    </row>
    <row r="19" spans="1:15" ht="19.5" customHeight="1">
      <c r="A19" s="43" t="s">
        <v>21</v>
      </c>
      <c r="B19" s="5"/>
      <c r="C19" s="5"/>
      <c r="D19" s="5">
        <v>111.42</v>
      </c>
      <c r="E19" s="5">
        <v>29.21</v>
      </c>
      <c r="F19" s="5">
        <v>78.45</v>
      </c>
      <c r="G19" s="5">
        <v>337.63</v>
      </c>
      <c r="H19" s="5">
        <v>17022.34</v>
      </c>
      <c r="I19" s="5">
        <v>974.78</v>
      </c>
      <c r="J19" s="5"/>
      <c r="K19" s="5"/>
      <c r="L19" s="5"/>
      <c r="M19" s="5"/>
      <c r="N19" s="5">
        <f t="shared" si="0"/>
        <v>18553.829999999998</v>
      </c>
      <c r="O19" s="44">
        <f t="shared" si="1"/>
        <v>0.42562367951991276</v>
      </c>
    </row>
    <row r="20" spans="1:15" ht="19.5" customHeight="1">
      <c r="A20" s="43" t="s">
        <v>22</v>
      </c>
      <c r="B20" s="5">
        <v>7.57</v>
      </c>
      <c r="C20" s="5"/>
      <c r="D20" s="5">
        <v>1683</v>
      </c>
      <c r="E20" s="5">
        <v>1.6</v>
      </c>
      <c r="F20" s="5">
        <v>0.4</v>
      </c>
      <c r="G20" s="5">
        <v>1</v>
      </c>
      <c r="H20" s="5"/>
      <c r="I20" s="5"/>
      <c r="J20" s="5"/>
      <c r="K20" s="5"/>
      <c r="L20" s="5"/>
      <c r="M20" s="5"/>
      <c r="N20" s="5">
        <f t="shared" si="0"/>
        <v>1693.57</v>
      </c>
      <c r="O20" s="44">
        <f t="shared" si="1"/>
        <v>0.03885038802902359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12.8</v>
      </c>
      <c r="C22" s="86">
        <f t="shared" si="2"/>
        <v>182.03999999999996</v>
      </c>
      <c r="D22" s="86">
        <f t="shared" si="2"/>
        <v>4713.5599999999995</v>
      </c>
      <c r="E22" s="86">
        <f t="shared" si="2"/>
        <v>1642.4899999999998</v>
      </c>
      <c r="F22" s="86">
        <f t="shared" si="2"/>
        <v>4078.73</v>
      </c>
      <c r="G22" s="86">
        <f t="shared" si="2"/>
        <v>4337.84</v>
      </c>
      <c r="H22" s="86">
        <f t="shared" si="2"/>
        <v>23392.650000000012</v>
      </c>
      <c r="I22" s="86">
        <f t="shared" si="2"/>
        <v>4102.36</v>
      </c>
      <c r="J22" s="86">
        <f>SUM(J13:J20)</f>
        <v>230.66</v>
      </c>
      <c r="K22" s="86">
        <f t="shared" si="2"/>
        <v>670.79</v>
      </c>
      <c r="L22" s="86">
        <f t="shared" si="2"/>
        <v>127.93</v>
      </c>
      <c r="M22" s="86">
        <f t="shared" si="2"/>
        <v>100.25</v>
      </c>
      <c r="N22" s="86">
        <f t="shared" si="0"/>
        <v>43592.10000000002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3" width="5.710937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9" width="8.28125" style="0" bestFit="1" customWidth="1"/>
    <col min="10" max="10" width="8.140625" style="0" bestFit="1" customWidth="1"/>
    <col min="11" max="11" width="9.140625" style="0" bestFit="1" customWidth="1"/>
    <col min="12" max="13" width="6.7109375" style="0" bestFit="1" customWidth="1"/>
    <col min="14" max="14" width="9.281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40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6.68</v>
      </c>
      <c r="C13" s="5"/>
      <c r="D13" s="5">
        <v>4.32</v>
      </c>
      <c r="E13" s="5">
        <v>10.14</v>
      </c>
      <c r="F13" s="5"/>
      <c r="G13" s="5">
        <v>2.1</v>
      </c>
      <c r="H13" s="5">
        <v>42.92</v>
      </c>
      <c r="I13" s="5">
        <v>20.53</v>
      </c>
      <c r="J13" s="5"/>
      <c r="K13" s="5">
        <v>8.47</v>
      </c>
      <c r="L13" s="5">
        <v>0.2</v>
      </c>
      <c r="M13" s="5"/>
      <c r="N13" s="5">
        <f aca="true" t="shared" si="0" ref="N13:N22">SUM(B13:M13)</f>
        <v>95.36</v>
      </c>
      <c r="O13" s="44">
        <f>+N13/$N$22</f>
        <v>0.0023791483217848</v>
      </c>
    </row>
    <row r="14" spans="1:15" ht="19.5" customHeight="1">
      <c r="A14" s="43" t="s">
        <v>16</v>
      </c>
      <c r="B14" s="5">
        <v>7.8</v>
      </c>
      <c r="C14" s="5"/>
      <c r="D14" s="5">
        <v>58.93</v>
      </c>
      <c r="E14" s="5">
        <v>38.41</v>
      </c>
      <c r="F14" s="5">
        <v>64.5</v>
      </c>
      <c r="G14" s="5">
        <v>33.49</v>
      </c>
      <c r="H14" s="5">
        <v>92.86000000000013</v>
      </c>
      <c r="I14" s="5">
        <v>47.45</v>
      </c>
      <c r="J14" s="5">
        <v>75</v>
      </c>
      <c r="K14" s="5">
        <v>58.45</v>
      </c>
      <c r="L14" s="5">
        <v>40.69</v>
      </c>
      <c r="M14" s="5">
        <v>865.21</v>
      </c>
      <c r="N14" s="5">
        <f t="shared" si="0"/>
        <v>1382.7900000000002</v>
      </c>
      <c r="O14" s="44">
        <f aca="true" t="shared" si="1" ref="O14:O21">+N14/$N$22</f>
        <v>0.03449939710445474</v>
      </c>
    </row>
    <row r="15" spans="1:15" ht="19.5" customHeight="1">
      <c r="A15" s="43" t="s">
        <v>17</v>
      </c>
      <c r="B15" s="5">
        <v>0.08</v>
      </c>
      <c r="C15" s="5">
        <v>1</v>
      </c>
      <c r="D15" s="5">
        <v>100.84</v>
      </c>
      <c r="E15" s="5">
        <v>120.32</v>
      </c>
      <c r="F15" s="5">
        <v>11.17</v>
      </c>
      <c r="G15" s="5">
        <v>98.62000000000005</v>
      </c>
      <c r="H15" s="5">
        <v>568.3299999999989</v>
      </c>
      <c r="I15" s="5">
        <v>941.03</v>
      </c>
      <c r="J15" s="5">
        <v>1020.15</v>
      </c>
      <c r="K15" s="5">
        <v>10965.31</v>
      </c>
      <c r="L15" s="5">
        <v>391.07</v>
      </c>
      <c r="M15" s="5">
        <v>2.64</v>
      </c>
      <c r="N15" s="5">
        <f t="shared" si="0"/>
        <v>14220.559999999998</v>
      </c>
      <c r="O15" s="44">
        <f t="shared" si="1"/>
        <v>0.3547904934861582</v>
      </c>
    </row>
    <row r="16" spans="1:15" ht="19.5" customHeight="1">
      <c r="A16" s="43" t="s">
        <v>18</v>
      </c>
      <c r="B16" s="5">
        <v>18.92</v>
      </c>
      <c r="C16" s="5">
        <v>11.22</v>
      </c>
      <c r="D16" s="5">
        <v>2925.59</v>
      </c>
      <c r="E16" s="5">
        <v>311.29</v>
      </c>
      <c r="F16" s="5">
        <v>1161.59</v>
      </c>
      <c r="G16" s="5">
        <v>344.46</v>
      </c>
      <c r="H16" s="5">
        <v>2398.700000000011</v>
      </c>
      <c r="I16" s="5">
        <v>1244.81</v>
      </c>
      <c r="J16" s="5">
        <v>342.65</v>
      </c>
      <c r="K16" s="5">
        <v>2975.6</v>
      </c>
      <c r="L16" s="5">
        <v>325.43</v>
      </c>
      <c r="M16" s="5">
        <v>1.01</v>
      </c>
      <c r="N16" s="5">
        <f t="shared" si="0"/>
        <v>12061.270000000011</v>
      </c>
      <c r="O16" s="44">
        <f t="shared" si="1"/>
        <v>0.30091810275894904</v>
      </c>
    </row>
    <row r="17" spans="1:15" ht="19.5" customHeight="1">
      <c r="A17" s="43" t="s">
        <v>19</v>
      </c>
      <c r="B17" s="5">
        <v>8.07</v>
      </c>
      <c r="C17" s="5">
        <v>23</v>
      </c>
      <c r="D17" s="5">
        <v>458.31</v>
      </c>
      <c r="E17" s="5">
        <v>90.68</v>
      </c>
      <c r="F17" s="5">
        <v>1628.92</v>
      </c>
      <c r="G17" s="5">
        <v>376.63</v>
      </c>
      <c r="H17" s="5">
        <v>2490.83</v>
      </c>
      <c r="I17" s="5">
        <v>2238.69</v>
      </c>
      <c r="J17" s="5">
        <v>239.65</v>
      </c>
      <c r="K17" s="5">
        <v>205.1</v>
      </c>
      <c r="L17" s="5">
        <v>2.01</v>
      </c>
      <c r="M17" s="5">
        <v>15</v>
      </c>
      <c r="N17" s="5">
        <f t="shared" si="0"/>
        <v>7776.890000000001</v>
      </c>
      <c r="O17" s="44">
        <f t="shared" si="1"/>
        <v>0.194026581294096</v>
      </c>
    </row>
    <row r="18" spans="1:15" ht="19.5" customHeight="1">
      <c r="A18" s="43" t="s">
        <v>20</v>
      </c>
      <c r="B18" s="5">
        <v>20.56</v>
      </c>
      <c r="C18" s="5">
        <v>22.2</v>
      </c>
      <c r="D18" s="5">
        <v>389.93</v>
      </c>
      <c r="E18" s="5">
        <v>124.65</v>
      </c>
      <c r="F18" s="5">
        <v>264.6</v>
      </c>
      <c r="G18" s="5">
        <v>183.07</v>
      </c>
      <c r="H18" s="5">
        <v>1416.01</v>
      </c>
      <c r="I18" s="5">
        <v>549.55</v>
      </c>
      <c r="J18" s="5">
        <v>17.75</v>
      </c>
      <c r="K18" s="5">
        <v>91.3</v>
      </c>
      <c r="L18" s="5">
        <v>0.9</v>
      </c>
      <c r="M18" s="5">
        <v>3</v>
      </c>
      <c r="N18" s="5">
        <f t="shared" si="0"/>
        <v>3083.52</v>
      </c>
      <c r="O18" s="44">
        <f t="shared" si="1"/>
        <v>0.07693111821717562</v>
      </c>
    </row>
    <row r="19" spans="1:15" ht="19.5" customHeight="1">
      <c r="A19" s="43" t="s">
        <v>21</v>
      </c>
      <c r="B19" s="5">
        <v>0.21</v>
      </c>
      <c r="C19" s="5"/>
      <c r="D19" s="5">
        <v>30.6</v>
      </c>
      <c r="E19" s="5">
        <v>9.38</v>
      </c>
      <c r="F19" s="5">
        <v>715.94</v>
      </c>
      <c r="G19" s="5">
        <v>75.5</v>
      </c>
      <c r="H19" s="5">
        <v>9.73</v>
      </c>
      <c r="I19" s="5">
        <v>6.41</v>
      </c>
      <c r="J19" s="5"/>
      <c r="K19" s="5">
        <v>0.6</v>
      </c>
      <c r="L19" s="5"/>
      <c r="M19" s="5"/>
      <c r="N19" s="5">
        <f t="shared" si="0"/>
        <v>848.3700000000001</v>
      </c>
      <c r="O19" s="44">
        <f t="shared" si="1"/>
        <v>0.021166087056969075</v>
      </c>
    </row>
    <row r="20" spans="1:15" ht="19.5" customHeight="1">
      <c r="A20" s="43" t="s">
        <v>22</v>
      </c>
      <c r="B20" s="5">
        <v>0.1</v>
      </c>
      <c r="C20" s="5"/>
      <c r="D20" s="5">
        <v>15</v>
      </c>
      <c r="E20" s="5">
        <v>395</v>
      </c>
      <c r="F20" s="5">
        <v>191.6</v>
      </c>
      <c r="G20" s="5">
        <v>0.51</v>
      </c>
      <c r="H20" s="5">
        <v>5.4</v>
      </c>
      <c r="I20" s="5">
        <v>5.2</v>
      </c>
      <c r="J20" s="5"/>
      <c r="K20" s="5"/>
      <c r="L20" s="5"/>
      <c r="M20" s="5"/>
      <c r="N20" s="5">
        <f t="shared" si="0"/>
        <v>612.8100000000001</v>
      </c>
      <c r="O20" s="44">
        <f t="shared" si="1"/>
        <v>0.015289071760412578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62.42</v>
      </c>
      <c r="C22" s="86">
        <f t="shared" si="2"/>
        <v>57.42</v>
      </c>
      <c r="D22" s="86">
        <f t="shared" si="2"/>
        <v>3983.52</v>
      </c>
      <c r="E22" s="86">
        <f t="shared" si="2"/>
        <v>1099.87</v>
      </c>
      <c r="F22" s="86">
        <f t="shared" si="2"/>
        <v>4038.32</v>
      </c>
      <c r="G22" s="86">
        <f t="shared" si="2"/>
        <v>1114.3799999999999</v>
      </c>
      <c r="H22" s="86">
        <f t="shared" si="2"/>
        <v>7024.78000000001</v>
      </c>
      <c r="I22" s="86">
        <f t="shared" si="2"/>
        <v>5053.67</v>
      </c>
      <c r="J22" s="86">
        <f>SUM(J13:J20)</f>
        <v>1695.2000000000003</v>
      </c>
      <c r="K22" s="86">
        <f t="shared" si="2"/>
        <v>14304.83</v>
      </c>
      <c r="L22" s="86">
        <f t="shared" si="2"/>
        <v>760.3</v>
      </c>
      <c r="M22" s="86">
        <f t="shared" si="2"/>
        <v>886.86</v>
      </c>
      <c r="N22" s="86">
        <f t="shared" si="0"/>
        <v>40081.57000000001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6.57421875" style="0" bestFit="1" customWidth="1"/>
    <col min="4" max="9" width="8.140625" style="0" bestFit="1" customWidth="1"/>
    <col min="10" max="10" width="5.5742187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0.5</v>
      </c>
      <c r="D13" s="5">
        <v>7.83</v>
      </c>
      <c r="E13" s="5">
        <v>10.09</v>
      </c>
      <c r="F13" s="5"/>
      <c r="G13" s="5"/>
      <c r="H13" s="5">
        <v>5.93</v>
      </c>
      <c r="I13" s="5">
        <v>3.85</v>
      </c>
      <c r="J13" s="5">
        <v>5.2</v>
      </c>
      <c r="K13" s="5"/>
      <c r="L13" s="5"/>
      <c r="M13" s="5">
        <v>15.12</v>
      </c>
      <c r="N13" s="5">
        <f aca="true" t="shared" si="0" ref="N13:N22">SUM(B13:M13)</f>
        <v>48.52</v>
      </c>
      <c r="O13" s="44">
        <f>+N13/$N$22</f>
        <v>0.001853760742604633</v>
      </c>
    </row>
    <row r="14" spans="1:15" ht="19.5" customHeight="1">
      <c r="A14" s="43" t="s">
        <v>16</v>
      </c>
      <c r="B14" s="5">
        <v>0.1</v>
      </c>
      <c r="C14" s="5">
        <v>3.2</v>
      </c>
      <c r="D14" s="5">
        <v>390.74</v>
      </c>
      <c r="E14" s="5">
        <v>531.99</v>
      </c>
      <c r="F14" s="5">
        <v>54.5</v>
      </c>
      <c r="G14" s="5">
        <v>26.04</v>
      </c>
      <c r="H14" s="5">
        <v>31.43</v>
      </c>
      <c r="I14" s="5">
        <v>2.14</v>
      </c>
      <c r="J14" s="5"/>
      <c r="K14" s="5">
        <v>22.3</v>
      </c>
      <c r="L14" s="5">
        <v>197.99</v>
      </c>
      <c r="M14" s="5">
        <v>3.84</v>
      </c>
      <c r="N14" s="5">
        <f t="shared" si="0"/>
        <v>1264.27</v>
      </c>
      <c r="O14" s="44">
        <f aca="true" t="shared" si="1" ref="O14:O21">+N14/$N$22</f>
        <v>0.04830284612639652</v>
      </c>
    </row>
    <row r="15" spans="1:15" ht="19.5" customHeight="1">
      <c r="A15" s="43" t="s">
        <v>17</v>
      </c>
      <c r="B15" s="5">
        <v>0.6</v>
      </c>
      <c r="C15" s="5">
        <v>1.5</v>
      </c>
      <c r="D15" s="5">
        <v>1149.62</v>
      </c>
      <c r="E15" s="5">
        <v>494.91</v>
      </c>
      <c r="F15" s="5">
        <v>2940.55</v>
      </c>
      <c r="G15" s="5">
        <v>560.22</v>
      </c>
      <c r="H15" s="5">
        <v>143.97</v>
      </c>
      <c r="I15" s="5">
        <v>163.67</v>
      </c>
      <c r="J15" s="5">
        <v>1.1</v>
      </c>
      <c r="K15" s="5">
        <v>23.4</v>
      </c>
      <c r="L15" s="5">
        <v>2</v>
      </c>
      <c r="M15" s="5">
        <v>1.51</v>
      </c>
      <c r="N15" s="5">
        <f t="shared" si="0"/>
        <v>5483.050000000001</v>
      </c>
      <c r="O15" s="44">
        <f t="shared" si="1"/>
        <v>0.2094860436879294</v>
      </c>
    </row>
    <row r="16" spans="1:15" ht="19.5" customHeight="1">
      <c r="A16" s="43" t="s">
        <v>18</v>
      </c>
      <c r="B16" s="5">
        <v>0.5</v>
      </c>
      <c r="C16" s="5">
        <v>56.76</v>
      </c>
      <c r="D16" s="5">
        <v>1169.02</v>
      </c>
      <c r="E16" s="5">
        <v>878.23</v>
      </c>
      <c r="F16" s="5">
        <v>1768.88</v>
      </c>
      <c r="G16" s="5">
        <v>689.34</v>
      </c>
      <c r="H16" s="5">
        <v>715.289999999998</v>
      </c>
      <c r="I16" s="5">
        <v>278.97</v>
      </c>
      <c r="J16" s="5">
        <v>1.3</v>
      </c>
      <c r="K16" s="5">
        <v>27.55</v>
      </c>
      <c r="L16" s="5">
        <v>1.54</v>
      </c>
      <c r="M16" s="5">
        <v>20.01</v>
      </c>
      <c r="N16" s="5">
        <f t="shared" si="0"/>
        <v>5607.389999999999</v>
      </c>
      <c r="O16" s="44">
        <f t="shared" si="1"/>
        <v>0.21423659213672283</v>
      </c>
    </row>
    <row r="17" spans="1:15" ht="19.5" customHeight="1">
      <c r="A17" s="43" t="s">
        <v>19</v>
      </c>
      <c r="B17" s="5">
        <v>1.07</v>
      </c>
      <c r="C17" s="5">
        <v>10.73</v>
      </c>
      <c r="D17" s="5">
        <v>263.28</v>
      </c>
      <c r="E17" s="5">
        <v>187.57</v>
      </c>
      <c r="F17" s="5">
        <v>1114.48</v>
      </c>
      <c r="G17" s="5">
        <v>535.39</v>
      </c>
      <c r="H17" s="5">
        <v>1863.9399999999928</v>
      </c>
      <c r="I17" s="5">
        <v>722.6799999999993</v>
      </c>
      <c r="J17" s="5">
        <v>54.15</v>
      </c>
      <c r="K17" s="5">
        <v>138.8</v>
      </c>
      <c r="L17" s="5">
        <v>0.25</v>
      </c>
      <c r="M17" s="5">
        <v>0.72</v>
      </c>
      <c r="N17" s="5">
        <f t="shared" si="0"/>
        <v>4893.059999999992</v>
      </c>
      <c r="O17" s="44">
        <f t="shared" si="1"/>
        <v>0.18694481737858637</v>
      </c>
    </row>
    <row r="18" spans="1:15" ht="19.5" customHeight="1">
      <c r="A18" s="43" t="s">
        <v>20</v>
      </c>
      <c r="B18" s="5">
        <v>1.69</v>
      </c>
      <c r="C18" s="5">
        <v>900.8</v>
      </c>
      <c r="D18" s="5">
        <v>311.25</v>
      </c>
      <c r="E18" s="5">
        <v>189.24</v>
      </c>
      <c r="F18" s="5">
        <v>818.83</v>
      </c>
      <c r="G18" s="5">
        <v>373.61</v>
      </c>
      <c r="H18" s="5">
        <v>2869.6500000000165</v>
      </c>
      <c r="I18" s="5">
        <v>1635.48</v>
      </c>
      <c r="J18" s="5">
        <v>22.85</v>
      </c>
      <c r="K18" s="5">
        <v>190.72</v>
      </c>
      <c r="L18" s="5">
        <v>17.2</v>
      </c>
      <c r="M18" s="5">
        <v>0.15</v>
      </c>
      <c r="N18" s="5">
        <f t="shared" si="0"/>
        <v>7331.470000000016</v>
      </c>
      <c r="O18" s="44">
        <f t="shared" si="1"/>
        <v>0.2801069924069171</v>
      </c>
    </row>
    <row r="19" spans="1:15" ht="19.5" customHeight="1">
      <c r="A19" s="43" t="s">
        <v>21</v>
      </c>
      <c r="B19" s="5">
        <v>3.64</v>
      </c>
      <c r="C19" s="5"/>
      <c r="D19" s="5">
        <v>831.12</v>
      </c>
      <c r="E19" s="5">
        <v>20.85</v>
      </c>
      <c r="F19" s="5">
        <v>100.71</v>
      </c>
      <c r="G19" s="5">
        <v>246.98</v>
      </c>
      <c r="H19" s="5">
        <v>190.09</v>
      </c>
      <c r="I19" s="5">
        <v>151.65</v>
      </c>
      <c r="J19" s="5"/>
      <c r="K19" s="5"/>
      <c r="L19" s="5"/>
      <c r="M19" s="5">
        <v>0.02</v>
      </c>
      <c r="N19" s="5">
        <f t="shared" si="0"/>
        <v>1545.06</v>
      </c>
      <c r="O19" s="44">
        <f t="shared" si="1"/>
        <v>0.05903074140496113</v>
      </c>
    </row>
    <row r="20" spans="1:15" ht="18.75" customHeight="1">
      <c r="A20" s="43" t="s">
        <v>22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1</v>
      </c>
      <c r="O20" s="44">
        <f t="shared" si="1"/>
        <v>3.820611588220596E-05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8.6</v>
      </c>
      <c r="C22" s="86">
        <f t="shared" si="2"/>
        <v>973.49</v>
      </c>
      <c r="D22" s="86">
        <f t="shared" si="2"/>
        <v>4122.86</v>
      </c>
      <c r="E22" s="86">
        <f t="shared" si="2"/>
        <v>2312.8799999999997</v>
      </c>
      <c r="F22" s="86">
        <f t="shared" si="2"/>
        <v>6797.95</v>
      </c>
      <c r="G22" s="86">
        <f t="shared" si="2"/>
        <v>2431.58</v>
      </c>
      <c r="H22" s="86">
        <f t="shared" si="2"/>
        <v>5820.3000000000075</v>
      </c>
      <c r="I22" s="86">
        <f t="shared" si="2"/>
        <v>2958.439999999999</v>
      </c>
      <c r="J22" s="86">
        <f>SUM(J13:J20)</f>
        <v>84.6</v>
      </c>
      <c r="K22" s="86">
        <f t="shared" si="2"/>
        <v>402.77</v>
      </c>
      <c r="L22" s="86">
        <f t="shared" si="2"/>
        <v>218.98</v>
      </c>
      <c r="M22" s="86">
        <f t="shared" si="2"/>
        <v>41.370000000000005</v>
      </c>
      <c r="N22" s="86">
        <f t="shared" si="0"/>
        <v>26173.820000000003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4.57421875" style="0" bestFit="1" customWidth="1"/>
    <col min="3" max="3" width="6.5742187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</v>
      </c>
      <c r="D13" s="5">
        <v>612.41</v>
      </c>
      <c r="E13" s="5">
        <v>357.8</v>
      </c>
      <c r="F13" s="5"/>
      <c r="G13" s="5">
        <v>5.52</v>
      </c>
      <c r="H13" s="5">
        <v>24.94</v>
      </c>
      <c r="I13" s="5">
        <v>10.34</v>
      </c>
      <c r="J13" s="5"/>
      <c r="K13" s="5">
        <v>44.2</v>
      </c>
      <c r="L13" s="5">
        <v>235.5</v>
      </c>
      <c r="M13" s="5"/>
      <c r="N13" s="5">
        <f aca="true" t="shared" si="0" ref="N13:N22">SUM(B13:M13)</f>
        <v>1292.71</v>
      </c>
      <c r="O13" s="44">
        <f>+N13/$N$22</f>
        <v>0.019704211992329322</v>
      </c>
    </row>
    <row r="14" spans="1:15" ht="19.5" customHeight="1">
      <c r="A14" s="43" t="s">
        <v>16</v>
      </c>
      <c r="B14" s="5">
        <v>0.33</v>
      </c>
      <c r="C14" s="5">
        <v>95.66</v>
      </c>
      <c r="D14" s="5">
        <v>3357.4</v>
      </c>
      <c r="E14" s="5">
        <v>489.6</v>
      </c>
      <c r="F14" s="5">
        <v>202.02</v>
      </c>
      <c r="G14" s="5">
        <v>139.5</v>
      </c>
      <c r="H14" s="5">
        <v>38.43</v>
      </c>
      <c r="I14" s="5">
        <v>6.47</v>
      </c>
      <c r="J14" s="5"/>
      <c r="K14" s="5">
        <v>7.3</v>
      </c>
      <c r="L14" s="5">
        <v>9.5</v>
      </c>
      <c r="M14" s="5">
        <v>123.5</v>
      </c>
      <c r="N14" s="5">
        <f t="shared" si="0"/>
        <v>4469.710000000001</v>
      </c>
      <c r="O14" s="44">
        <f aca="true" t="shared" si="1" ref="O14:O21">+N14/$N$22</f>
        <v>0.06812983065361475</v>
      </c>
    </row>
    <row r="15" spans="1:15" ht="19.5" customHeight="1">
      <c r="A15" s="43" t="s">
        <v>17</v>
      </c>
      <c r="B15" s="5">
        <v>0.87</v>
      </c>
      <c r="C15" s="5">
        <v>148.5</v>
      </c>
      <c r="D15" s="5">
        <v>2752</v>
      </c>
      <c r="E15" s="5">
        <v>1610.91</v>
      </c>
      <c r="F15" s="5">
        <v>1483.61</v>
      </c>
      <c r="G15" s="5">
        <v>577.29</v>
      </c>
      <c r="H15" s="5">
        <v>234.29</v>
      </c>
      <c r="I15" s="5">
        <v>56.089999999999925</v>
      </c>
      <c r="J15" s="5">
        <v>131.1</v>
      </c>
      <c r="K15" s="5">
        <v>118.3</v>
      </c>
      <c r="L15" s="5">
        <v>3.16</v>
      </c>
      <c r="M15" s="5">
        <v>0.27</v>
      </c>
      <c r="N15" s="5">
        <f t="shared" si="0"/>
        <v>7116.39</v>
      </c>
      <c r="O15" s="44">
        <f t="shared" si="1"/>
        <v>0.10847201397072234</v>
      </c>
    </row>
    <row r="16" spans="1:15" ht="19.5" customHeight="1">
      <c r="A16" s="43" t="s">
        <v>18</v>
      </c>
      <c r="B16" s="5">
        <v>0.48</v>
      </c>
      <c r="C16" s="5">
        <v>421.75</v>
      </c>
      <c r="D16" s="5">
        <v>3261.73</v>
      </c>
      <c r="E16" s="5">
        <v>3455.88</v>
      </c>
      <c r="F16" s="5">
        <v>5504.72</v>
      </c>
      <c r="G16" s="5">
        <v>5427.45</v>
      </c>
      <c r="H16" s="5">
        <v>2634.95</v>
      </c>
      <c r="I16" s="5">
        <v>160.09</v>
      </c>
      <c r="J16" s="5">
        <v>216.05</v>
      </c>
      <c r="K16" s="5">
        <v>354.68</v>
      </c>
      <c r="L16" s="5">
        <v>772.22</v>
      </c>
      <c r="M16" s="5">
        <v>629.52</v>
      </c>
      <c r="N16" s="5">
        <f t="shared" si="0"/>
        <v>22839.520000000004</v>
      </c>
      <c r="O16" s="44">
        <f t="shared" si="1"/>
        <v>0.34813279380761775</v>
      </c>
    </row>
    <row r="17" spans="1:15" ht="19.5" customHeight="1">
      <c r="A17" s="43" t="s">
        <v>19</v>
      </c>
      <c r="B17" s="5">
        <v>1.33</v>
      </c>
      <c r="C17" s="5">
        <v>22.1</v>
      </c>
      <c r="D17" s="5">
        <v>3887.29</v>
      </c>
      <c r="E17" s="5">
        <v>1826.32</v>
      </c>
      <c r="F17" s="5">
        <v>6386.23</v>
      </c>
      <c r="G17" s="5">
        <v>569.78</v>
      </c>
      <c r="H17" s="5">
        <v>992.4599999999979</v>
      </c>
      <c r="I17" s="5">
        <v>488.2</v>
      </c>
      <c r="J17" s="5">
        <v>251.42</v>
      </c>
      <c r="K17" s="5">
        <v>88.38</v>
      </c>
      <c r="L17" s="5">
        <v>1.61</v>
      </c>
      <c r="M17" s="5">
        <v>5.51</v>
      </c>
      <c r="N17" s="5">
        <f t="shared" si="0"/>
        <v>14520.63</v>
      </c>
      <c r="O17" s="44">
        <f t="shared" si="1"/>
        <v>0.2213315993395092</v>
      </c>
    </row>
    <row r="18" spans="1:15" ht="19.5" customHeight="1">
      <c r="A18" s="43" t="s">
        <v>20</v>
      </c>
      <c r="B18" s="5">
        <v>0.5</v>
      </c>
      <c r="C18" s="5">
        <v>1</v>
      </c>
      <c r="D18" s="5">
        <v>395.83</v>
      </c>
      <c r="E18" s="5">
        <v>219.31</v>
      </c>
      <c r="F18" s="5">
        <v>2407.06</v>
      </c>
      <c r="G18" s="5">
        <v>1059.73</v>
      </c>
      <c r="H18" s="5">
        <v>6172.850000000026</v>
      </c>
      <c r="I18" s="5">
        <v>1065.6</v>
      </c>
      <c r="J18" s="5">
        <v>522.25</v>
      </c>
      <c r="K18" s="5">
        <v>306.72</v>
      </c>
      <c r="L18" s="5">
        <v>7</v>
      </c>
      <c r="M18" s="5">
        <v>5.01</v>
      </c>
      <c r="N18" s="5">
        <f t="shared" si="0"/>
        <v>12162.860000000026</v>
      </c>
      <c r="O18" s="44">
        <f t="shared" si="1"/>
        <v>0.18539314453591535</v>
      </c>
    </row>
    <row r="19" spans="1:15" ht="19.5" customHeight="1">
      <c r="A19" s="43" t="s">
        <v>21</v>
      </c>
      <c r="B19" s="5">
        <v>0.2</v>
      </c>
      <c r="C19" s="5"/>
      <c r="D19" s="5">
        <v>249.14</v>
      </c>
      <c r="E19" s="5">
        <v>439.66</v>
      </c>
      <c r="F19" s="5">
        <v>513.4</v>
      </c>
      <c r="G19" s="5">
        <v>1802.86</v>
      </c>
      <c r="H19" s="5">
        <v>162.46</v>
      </c>
      <c r="I19" s="5">
        <v>35.62</v>
      </c>
      <c r="J19" s="5">
        <v>0.6</v>
      </c>
      <c r="K19" s="5"/>
      <c r="L19" s="5"/>
      <c r="M19" s="5"/>
      <c r="N19" s="5">
        <f t="shared" si="0"/>
        <v>3203.94</v>
      </c>
      <c r="O19" s="44">
        <f t="shared" si="1"/>
        <v>0.048836253274673835</v>
      </c>
    </row>
    <row r="20" spans="1:15" ht="19.5" customHeight="1">
      <c r="A20" s="43" t="s">
        <v>22</v>
      </c>
      <c r="B20" s="5"/>
      <c r="C20" s="5"/>
      <c r="D20" s="5"/>
      <c r="E20" s="5">
        <v>0.01</v>
      </c>
      <c r="F20" s="5"/>
      <c r="G20" s="5"/>
      <c r="H20" s="5"/>
      <c r="I20" s="5"/>
      <c r="J20" s="5"/>
      <c r="K20" s="5"/>
      <c r="L20" s="5"/>
      <c r="M20" s="5"/>
      <c r="N20" s="5">
        <f t="shared" si="0"/>
        <v>0.01</v>
      </c>
      <c r="O20" s="44">
        <f t="shared" si="1"/>
        <v>1.5242561744188042E-07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3.71</v>
      </c>
      <c r="C22" s="86">
        <f t="shared" si="2"/>
        <v>691.01</v>
      </c>
      <c r="D22" s="86">
        <f t="shared" si="2"/>
        <v>14515.799999999997</v>
      </c>
      <c r="E22" s="86">
        <f t="shared" si="2"/>
        <v>8399.490000000002</v>
      </c>
      <c r="F22" s="86">
        <f t="shared" si="2"/>
        <v>16497.04</v>
      </c>
      <c r="G22" s="86">
        <f t="shared" si="2"/>
        <v>9582.130000000001</v>
      </c>
      <c r="H22" s="86">
        <f t="shared" si="2"/>
        <v>10260.380000000023</v>
      </c>
      <c r="I22" s="86">
        <f t="shared" si="2"/>
        <v>1822.4099999999999</v>
      </c>
      <c r="J22" s="86">
        <f>SUM(J13:J20)</f>
        <v>1121.4199999999998</v>
      </c>
      <c r="K22" s="86">
        <f t="shared" si="2"/>
        <v>919.58</v>
      </c>
      <c r="L22" s="86">
        <f t="shared" si="2"/>
        <v>1028.99</v>
      </c>
      <c r="M22" s="86">
        <f t="shared" si="2"/>
        <v>763.81</v>
      </c>
      <c r="N22" s="86">
        <f t="shared" si="0"/>
        <v>65605.77000000003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7" width="9.140625" style="0" bestFit="1" customWidth="1"/>
    <col min="8" max="9" width="8.140625" style="0" bestFit="1" customWidth="1"/>
    <col min="10" max="12" width="6.57421875" style="0" bestFit="1" customWidth="1"/>
    <col min="13" max="13" width="8.14062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3.71</v>
      </c>
      <c r="C13" s="5">
        <v>1.66</v>
      </c>
      <c r="D13" s="5">
        <v>21.1</v>
      </c>
      <c r="E13" s="5">
        <v>69.42</v>
      </c>
      <c r="F13" s="5"/>
      <c r="G13" s="5"/>
      <c r="H13" s="5">
        <v>9.52</v>
      </c>
      <c r="I13" s="5"/>
      <c r="J13" s="5">
        <v>1</v>
      </c>
      <c r="K13" s="5"/>
      <c r="L13" s="5"/>
      <c r="M13" s="5">
        <v>2</v>
      </c>
      <c r="N13" s="5">
        <f aca="true" t="shared" si="0" ref="N13:N22">SUM(B13:M13)</f>
        <v>108.41</v>
      </c>
      <c r="O13" s="44">
        <f>+N13/$N$22</f>
        <v>0.00216904202211298</v>
      </c>
    </row>
    <row r="14" spans="1:15" ht="19.5" customHeight="1">
      <c r="A14" s="43" t="s">
        <v>16</v>
      </c>
      <c r="B14" s="5">
        <v>0.18</v>
      </c>
      <c r="C14" s="5">
        <v>5.09</v>
      </c>
      <c r="D14" s="5">
        <v>1370.58</v>
      </c>
      <c r="E14" s="5">
        <v>1000.24</v>
      </c>
      <c r="F14" s="5">
        <v>97.33</v>
      </c>
      <c r="G14" s="5">
        <v>21.51</v>
      </c>
      <c r="H14" s="5">
        <v>118.31</v>
      </c>
      <c r="I14" s="5">
        <v>5.19</v>
      </c>
      <c r="J14" s="5"/>
      <c r="K14" s="5">
        <v>5.55</v>
      </c>
      <c r="L14" s="5"/>
      <c r="M14" s="5"/>
      <c r="N14" s="5">
        <f t="shared" si="0"/>
        <v>2623.9800000000005</v>
      </c>
      <c r="O14" s="44">
        <f aca="true" t="shared" si="1" ref="O14:O21">+N14/$N$22</f>
        <v>0.05249998049242707</v>
      </c>
    </row>
    <row r="15" spans="1:15" ht="19.5" customHeight="1">
      <c r="A15" s="43" t="s">
        <v>17</v>
      </c>
      <c r="B15" s="5">
        <v>0.28</v>
      </c>
      <c r="C15" s="5">
        <v>82.29</v>
      </c>
      <c r="D15" s="5">
        <v>2060.75</v>
      </c>
      <c r="E15" s="5">
        <v>624.37</v>
      </c>
      <c r="F15" s="5">
        <v>515.83</v>
      </c>
      <c r="G15" s="5">
        <v>351.56</v>
      </c>
      <c r="H15" s="5">
        <v>62.2399999999998</v>
      </c>
      <c r="I15" s="5">
        <v>135.42</v>
      </c>
      <c r="J15" s="5"/>
      <c r="K15" s="5">
        <v>4.9</v>
      </c>
      <c r="L15" s="5"/>
      <c r="M15" s="5">
        <v>242.51</v>
      </c>
      <c r="N15" s="5">
        <f t="shared" si="0"/>
        <v>4080.1499999999996</v>
      </c>
      <c r="O15" s="44">
        <f t="shared" si="1"/>
        <v>0.08163469058688567</v>
      </c>
    </row>
    <row r="16" spans="1:15" ht="19.5" customHeight="1">
      <c r="A16" s="43" t="s">
        <v>18</v>
      </c>
      <c r="B16" s="5">
        <v>1.2</v>
      </c>
      <c r="C16" s="5">
        <v>33.46</v>
      </c>
      <c r="D16" s="5">
        <v>2774.75</v>
      </c>
      <c r="E16" s="5">
        <v>5397.16</v>
      </c>
      <c r="F16" s="5">
        <v>3869.62</v>
      </c>
      <c r="G16" s="5">
        <v>2512.18</v>
      </c>
      <c r="H16" s="5">
        <v>616.0199999999968</v>
      </c>
      <c r="I16" s="5">
        <v>186.93</v>
      </c>
      <c r="J16" s="5">
        <v>116.85</v>
      </c>
      <c r="K16" s="5">
        <v>72.95</v>
      </c>
      <c r="L16" s="5">
        <v>1.4</v>
      </c>
      <c r="M16" s="5">
        <v>1180.8</v>
      </c>
      <c r="N16" s="5">
        <f t="shared" si="0"/>
        <v>16763.319999999996</v>
      </c>
      <c r="O16" s="44">
        <f t="shared" si="1"/>
        <v>0.3353966009604922</v>
      </c>
    </row>
    <row r="17" spans="1:15" ht="19.5" customHeight="1">
      <c r="A17" s="43" t="s">
        <v>19</v>
      </c>
      <c r="B17" s="5">
        <v>0.06</v>
      </c>
      <c r="C17" s="5">
        <v>10.63</v>
      </c>
      <c r="D17" s="5">
        <v>2004.55</v>
      </c>
      <c r="E17" s="5">
        <v>417.22</v>
      </c>
      <c r="F17" s="5">
        <v>267.5</v>
      </c>
      <c r="G17" s="5">
        <v>8596</v>
      </c>
      <c r="H17" s="5">
        <v>7388.700000000083</v>
      </c>
      <c r="I17" s="5">
        <v>629.09</v>
      </c>
      <c r="J17" s="5">
        <v>57.45</v>
      </c>
      <c r="K17" s="5">
        <v>119.63</v>
      </c>
      <c r="L17" s="5"/>
      <c r="M17" s="5">
        <v>0.28</v>
      </c>
      <c r="N17" s="5">
        <f t="shared" si="0"/>
        <v>19491.110000000084</v>
      </c>
      <c r="O17" s="44">
        <f t="shared" si="1"/>
        <v>0.38997358774676427</v>
      </c>
    </row>
    <row r="18" spans="1:15" ht="19.5" customHeight="1">
      <c r="A18" s="43" t="s">
        <v>20</v>
      </c>
      <c r="B18" s="5">
        <v>1.16</v>
      </c>
      <c r="C18" s="5">
        <v>280.9</v>
      </c>
      <c r="D18" s="5">
        <v>391.13</v>
      </c>
      <c r="E18" s="5">
        <v>611.73</v>
      </c>
      <c r="F18" s="5">
        <v>461.45</v>
      </c>
      <c r="G18" s="5">
        <v>567.86</v>
      </c>
      <c r="H18" s="5">
        <v>1002.66</v>
      </c>
      <c r="I18" s="5">
        <v>604.71</v>
      </c>
      <c r="J18" s="5">
        <v>63.7</v>
      </c>
      <c r="K18" s="5">
        <v>27.45</v>
      </c>
      <c r="L18" s="5">
        <v>500.43</v>
      </c>
      <c r="M18" s="5">
        <v>1.26</v>
      </c>
      <c r="N18" s="5">
        <f t="shared" si="0"/>
        <v>4514.44</v>
      </c>
      <c r="O18" s="44">
        <f t="shared" si="1"/>
        <v>0.09032386372389745</v>
      </c>
    </row>
    <row r="19" spans="1:15" ht="19.5" customHeight="1">
      <c r="A19" s="43" t="s">
        <v>21</v>
      </c>
      <c r="B19" s="5">
        <v>0.52</v>
      </c>
      <c r="C19" s="5">
        <v>0.03</v>
      </c>
      <c r="D19" s="5">
        <v>340.31</v>
      </c>
      <c r="E19" s="5">
        <v>516.3</v>
      </c>
      <c r="F19" s="5">
        <v>521.45</v>
      </c>
      <c r="G19" s="5">
        <v>505.3</v>
      </c>
      <c r="H19" s="5">
        <v>409.78</v>
      </c>
      <c r="I19" s="5">
        <v>104.67</v>
      </c>
      <c r="J19" s="5"/>
      <c r="K19" s="5"/>
      <c r="L19" s="5"/>
      <c r="M19" s="5"/>
      <c r="N19" s="5">
        <f t="shared" si="0"/>
        <v>2398.36</v>
      </c>
      <c r="O19" s="44">
        <f t="shared" si="1"/>
        <v>0.04798582809846774</v>
      </c>
    </row>
    <row r="20" spans="1:15" ht="19.5" customHeight="1">
      <c r="A20" s="43" t="s">
        <v>22</v>
      </c>
      <c r="B20" s="5">
        <v>0.82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0.82</v>
      </c>
      <c r="O20" s="44">
        <f t="shared" si="1"/>
        <v>1.64063689524273E-05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7.93</v>
      </c>
      <c r="C22" s="86">
        <f t="shared" si="2"/>
        <v>414.05999999999995</v>
      </c>
      <c r="D22" s="86">
        <f t="shared" si="2"/>
        <v>8963.169999999998</v>
      </c>
      <c r="E22" s="86">
        <f t="shared" si="2"/>
        <v>8636.44</v>
      </c>
      <c r="F22" s="86">
        <f t="shared" si="2"/>
        <v>5733.179999999999</v>
      </c>
      <c r="G22" s="86">
        <f t="shared" si="2"/>
        <v>12554.41</v>
      </c>
      <c r="H22" s="86">
        <f t="shared" si="2"/>
        <v>9607.23000000008</v>
      </c>
      <c r="I22" s="86">
        <f t="shared" si="2"/>
        <v>1666.0100000000002</v>
      </c>
      <c r="J22" s="86">
        <f>SUM(J13:J20)</f>
        <v>239</v>
      </c>
      <c r="K22" s="86">
        <f t="shared" si="2"/>
        <v>230.48</v>
      </c>
      <c r="L22" s="86">
        <f t="shared" si="2"/>
        <v>501.83</v>
      </c>
      <c r="M22" s="86">
        <f t="shared" si="2"/>
        <v>1426.85</v>
      </c>
      <c r="N22" s="86">
        <f t="shared" si="0"/>
        <v>49980.59000000009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0.16</v>
      </c>
      <c r="D13" s="5">
        <v>2</v>
      </c>
      <c r="E13" s="5"/>
      <c r="F13" s="5"/>
      <c r="G13" s="5">
        <v>18.5</v>
      </c>
      <c r="H13" s="5">
        <v>37.89</v>
      </c>
      <c r="I13" s="5">
        <v>40.35</v>
      </c>
      <c r="J13" s="5">
        <v>182.5</v>
      </c>
      <c r="K13" s="5">
        <v>14.03</v>
      </c>
      <c r="L13" s="5">
        <v>2</v>
      </c>
      <c r="M13" s="5"/>
      <c r="N13" s="5">
        <f aca="true" t="shared" si="0" ref="N13:N22">SUM(B13:M13)</f>
        <v>297.42999999999995</v>
      </c>
      <c r="O13" s="44">
        <f>+N13/$N$22</f>
        <v>0.012278253130246575</v>
      </c>
    </row>
    <row r="14" spans="1:15" ht="19.5" customHeight="1">
      <c r="A14" s="43" t="s">
        <v>16</v>
      </c>
      <c r="B14" s="5">
        <v>0.6</v>
      </c>
      <c r="C14" s="5">
        <v>0.27</v>
      </c>
      <c r="D14" s="5">
        <v>40.54</v>
      </c>
      <c r="E14" s="5">
        <v>104.38</v>
      </c>
      <c r="F14" s="5">
        <v>0.65</v>
      </c>
      <c r="G14" s="5">
        <v>22.32</v>
      </c>
      <c r="H14" s="5">
        <v>67.70999999999994</v>
      </c>
      <c r="I14" s="5">
        <v>17.7</v>
      </c>
      <c r="J14" s="5"/>
      <c r="K14" s="5">
        <v>4.91</v>
      </c>
      <c r="L14" s="5">
        <v>10.5</v>
      </c>
      <c r="M14" s="5">
        <v>1.3</v>
      </c>
      <c r="N14" s="5">
        <f t="shared" si="0"/>
        <v>270.87999999999994</v>
      </c>
      <c r="O14" s="44">
        <f aca="true" t="shared" si="1" ref="O14:O21">+N14/$N$22</f>
        <v>0.011182238536533612</v>
      </c>
    </row>
    <row r="15" spans="1:15" ht="19.5" customHeight="1">
      <c r="A15" s="43" t="s">
        <v>17</v>
      </c>
      <c r="B15" s="5">
        <v>0.5</v>
      </c>
      <c r="C15" s="5">
        <v>26.59</v>
      </c>
      <c r="D15" s="5">
        <v>852.9899999999985</v>
      </c>
      <c r="E15" s="5">
        <v>508.75</v>
      </c>
      <c r="F15" s="5">
        <v>432.31</v>
      </c>
      <c r="G15" s="5">
        <v>59.06</v>
      </c>
      <c r="H15" s="5">
        <v>113.26</v>
      </c>
      <c r="I15" s="5">
        <v>11.83</v>
      </c>
      <c r="J15" s="5">
        <v>5.85</v>
      </c>
      <c r="K15" s="5">
        <v>1.78</v>
      </c>
      <c r="L15" s="5">
        <v>0.15</v>
      </c>
      <c r="M15" s="5">
        <v>0.09</v>
      </c>
      <c r="N15" s="5">
        <f t="shared" si="0"/>
        <v>2013.1599999999983</v>
      </c>
      <c r="O15" s="44">
        <f t="shared" si="1"/>
        <v>0.08310556457548728</v>
      </c>
    </row>
    <row r="16" spans="1:15" ht="19.5" customHeight="1">
      <c r="A16" s="43" t="s">
        <v>18</v>
      </c>
      <c r="B16" s="5">
        <v>4.99</v>
      </c>
      <c r="C16" s="5">
        <v>20.33</v>
      </c>
      <c r="D16" s="5">
        <v>2041.6599999999912</v>
      </c>
      <c r="E16" s="5">
        <v>1249.41</v>
      </c>
      <c r="F16" s="5">
        <v>531.96</v>
      </c>
      <c r="G16" s="5">
        <v>272.57</v>
      </c>
      <c r="H16" s="5">
        <v>403.9899999999994</v>
      </c>
      <c r="I16" s="5">
        <v>371.47</v>
      </c>
      <c r="J16" s="5">
        <v>160.7</v>
      </c>
      <c r="K16" s="5">
        <v>192.94</v>
      </c>
      <c r="L16" s="5">
        <v>7.16</v>
      </c>
      <c r="M16" s="5">
        <v>14.75</v>
      </c>
      <c r="N16" s="5">
        <f t="shared" si="0"/>
        <v>5271.92999999999</v>
      </c>
      <c r="O16" s="44">
        <f t="shared" si="1"/>
        <v>0.21763134527431907</v>
      </c>
    </row>
    <row r="17" spans="1:15" ht="19.5" customHeight="1">
      <c r="A17" s="43" t="s">
        <v>19</v>
      </c>
      <c r="B17" s="5">
        <v>3.09</v>
      </c>
      <c r="C17" s="5">
        <v>6.97</v>
      </c>
      <c r="D17" s="5">
        <v>4571.500000000007</v>
      </c>
      <c r="E17" s="5">
        <v>4116.14</v>
      </c>
      <c r="F17" s="5">
        <v>2714.67</v>
      </c>
      <c r="G17" s="5">
        <v>232.19</v>
      </c>
      <c r="H17" s="5">
        <v>453.0899999999995</v>
      </c>
      <c r="I17" s="5">
        <v>784.01</v>
      </c>
      <c r="J17" s="5">
        <v>30.45</v>
      </c>
      <c r="K17" s="5">
        <v>47.44</v>
      </c>
      <c r="L17" s="5">
        <v>1</v>
      </c>
      <c r="M17" s="5">
        <v>2.87</v>
      </c>
      <c r="N17" s="5">
        <f t="shared" si="0"/>
        <v>12963.420000000011</v>
      </c>
      <c r="O17" s="44">
        <f t="shared" si="1"/>
        <v>0.5351449154211116</v>
      </c>
    </row>
    <row r="18" spans="1:15" ht="19.5" customHeight="1">
      <c r="A18" s="43" t="s">
        <v>20</v>
      </c>
      <c r="B18" s="5">
        <v>1.57</v>
      </c>
      <c r="C18" s="5">
        <v>1.52</v>
      </c>
      <c r="D18" s="5">
        <v>852.23</v>
      </c>
      <c r="E18" s="5">
        <v>180.77</v>
      </c>
      <c r="F18" s="5">
        <v>319.61</v>
      </c>
      <c r="G18" s="5">
        <v>945.91</v>
      </c>
      <c r="H18" s="5">
        <v>411.8199999999994</v>
      </c>
      <c r="I18" s="5">
        <v>132.8</v>
      </c>
      <c r="J18" s="5">
        <v>241.75</v>
      </c>
      <c r="K18" s="5">
        <v>1.7</v>
      </c>
      <c r="L18" s="5">
        <v>0.02</v>
      </c>
      <c r="M18" s="5">
        <v>1.02</v>
      </c>
      <c r="N18" s="5">
        <f t="shared" si="0"/>
        <v>3090.7199999999993</v>
      </c>
      <c r="O18" s="44">
        <f t="shared" si="1"/>
        <v>0.12758848305388057</v>
      </c>
    </row>
    <row r="19" spans="1:15" ht="19.5" customHeight="1">
      <c r="A19" s="43" t="s">
        <v>21</v>
      </c>
      <c r="B19" s="5">
        <v>5.05</v>
      </c>
      <c r="C19" s="5"/>
      <c r="D19" s="5">
        <v>77.98</v>
      </c>
      <c r="E19" s="5">
        <v>116.32</v>
      </c>
      <c r="F19" s="5">
        <v>64.35</v>
      </c>
      <c r="G19" s="5">
        <v>40.6</v>
      </c>
      <c r="H19" s="5">
        <v>7.04</v>
      </c>
      <c r="I19" s="5"/>
      <c r="J19" s="5"/>
      <c r="K19" s="5"/>
      <c r="L19" s="5"/>
      <c r="M19" s="5"/>
      <c r="N19" s="5">
        <f t="shared" si="0"/>
        <v>311.34000000000003</v>
      </c>
      <c r="O19" s="44">
        <f t="shared" si="1"/>
        <v>0.0128524739588171</v>
      </c>
    </row>
    <row r="20" spans="1:15" ht="19.5" customHeight="1">
      <c r="A20" s="43" t="s">
        <v>22</v>
      </c>
      <c r="B20" s="5">
        <v>5.25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5.25</v>
      </c>
      <c r="O20" s="44">
        <f t="shared" si="1"/>
        <v>0.00021672604960425827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21.05</v>
      </c>
      <c r="C22" s="86">
        <f t="shared" si="2"/>
        <v>55.839999999999996</v>
      </c>
      <c r="D22" s="86">
        <f t="shared" si="2"/>
        <v>8438.899999999996</v>
      </c>
      <c r="E22" s="86">
        <f t="shared" si="2"/>
        <v>6275.77</v>
      </c>
      <c r="F22" s="86">
        <f t="shared" si="2"/>
        <v>4063.55</v>
      </c>
      <c r="G22" s="86">
        <f t="shared" si="2"/>
        <v>1591.1499999999999</v>
      </c>
      <c r="H22" s="86">
        <f t="shared" si="2"/>
        <v>1494.7999999999984</v>
      </c>
      <c r="I22" s="86">
        <f t="shared" si="2"/>
        <v>1358.16</v>
      </c>
      <c r="J22" s="86">
        <f>SUM(J13:J20)</f>
        <v>621.25</v>
      </c>
      <c r="K22" s="86">
        <f t="shared" si="2"/>
        <v>262.8</v>
      </c>
      <c r="L22" s="86">
        <f>SUM(L13:L20)</f>
        <v>20.830000000000002</v>
      </c>
      <c r="M22" s="86">
        <f t="shared" si="2"/>
        <v>20.03</v>
      </c>
      <c r="N22" s="86">
        <f t="shared" si="0"/>
        <v>24224.129999999997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9" t="s">
        <v>129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2.75">
      <c r="A6" s="133" t="s">
        <v>138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ht="12.75">
      <c r="P7" s="17"/>
    </row>
    <row r="8" spans="1:18" ht="15">
      <c r="A8" s="130" t="s">
        <v>24</v>
      </c>
      <c r="B8" s="138" t="s">
        <v>80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34" t="s">
        <v>0</v>
      </c>
      <c r="R8" s="136" t="s">
        <v>34</v>
      </c>
    </row>
    <row r="9" spans="1:18" ht="15">
      <c r="A9" s="131"/>
      <c r="B9" s="112" t="s">
        <v>125</v>
      </c>
      <c r="C9" s="112" t="s">
        <v>126</v>
      </c>
      <c r="D9" s="112" t="s">
        <v>127</v>
      </c>
      <c r="E9" s="113" t="s">
        <v>1</v>
      </c>
      <c r="F9" s="113" t="s">
        <v>2</v>
      </c>
      <c r="G9" s="113" t="s">
        <v>3</v>
      </c>
      <c r="H9" s="113" t="s">
        <v>4</v>
      </c>
      <c r="I9" s="113" t="s">
        <v>5</v>
      </c>
      <c r="J9" s="113" t="s">
        <v>6</v>
      </c>
      <c r="K9" s="113" t="s">
        <v>7</v>
      </c>
      <c r="L9" s="113" t="s">
        <v>8</v>
      </c>
      <c r="M9" s="113" t="s">
        <v>51</v>
      </c>
      <c r="N9" s="113" t="s">
        <v>9</v>
      </c>
      <c r="O9" s="113" t="s">
        <v>10</v>
      </c>
      <c r="P9" s="113" t="s">
        <v>11</v>
      </c>
      <c r="Q9" s="141"/>
      <c r="R9" s="137"/>
    </row>
    <row r="10" spans="1:18" ht="12.75">
      <c r="A10" s="38" t="s">
        <v>12</v>
      </c>
      <c r="B10" s="38"/>
      <c r="C10" s="38"/>
      <c r="D10" s="38"/>
      <c r="E10" s="100"/>
      <c r="F10" s="101"/>
      <c r="G10" s="101">
        <v>67.9</v>
      </c>
      <c r="H10" s="101">
        <v>0.5</v>
      </c>
      <c r="I10" s="101">
        <v>40.2</v>
      </c>
      <c r="J10" s="101"/>
      <c r="K10" s="101">
        <v>0.01</v>
      </c>
      <c r="L10" s="101">
        <v>0.01</v>
      </c>
      <c r="M10" s="101"/>
      <c r="N10" s="101"/>
      <c r="O10" s="101"/>
      <c r="P10" s="101"/>
      <c r="Q10" s="101">
        <f>SUM(B10:P10)</f>
        <v>108.62000000000002</v>
      </c>
      <c r="R10" s="42">
        <f>+Q10/$Q$22</f>
        <v>0.002746118972527679</v>
      </c>
    </row>
    <row r="11" spans="1:18" ht="12.75">
      <c r="A11" s="43" t="s">
        <v>13</v>
      </c>
      <c r="B11" s="43"/>
      <c r="C11" s="43"/>
      <c r="D11" s="43"/>
      <c r="E11" s="102"/>
      <c r="F11" s="103"/>
      <c r="G11" s="103">
        <v>85.06</v>
      </c>
      <c r="H11" s="103"/>
      <c r="I11" s="103"/>
      <c r="J11" s="103"/>
      <c r="K11" s="103">
        <v>0.003</v>
      </c>
      <c r="L11" s="103">
        <v>0.01</v>
      </c>
      <c r="M11" s="103"/>
      <c r="N11" s="103"/>
      <c r="O11" s="103"/>
      <c r="P11" s="103"/>
      <c r="Q11" s="103">
        <f aca="true" t="shared" si="0" ref="Q11:Q21">SUM(B11:P11)</f>
        <v>85.07300000000001</v>
      </c>
      <c r="R11" s="44">
        <f aca="true" t="shared" si="1" ref="R11:R21">+Q11/$Q$22</f>
        <v>0.0021508062911972676</v>
      </c>
    </row>
    <row r="12" spans="1:18" ht="12.75">
      <c r="A12" s="43" t="s">
        <v>14</v>
      </c>
      <c r="B12" s="43"/>
      <c r="C12" s="43"/>
      <c r="D12" s="43"/>
      <c r="E12" s="102">
        <v>1.3</v>
      </c>
      <c r="F12" s="103"/>
      <c r="G12" s="103">
        <v>853.2500000000002</v>
      </c>
      <c r="H12" s="103">
        <v>0.25</v>
      </c>
      <c r="I12" s="103">
        <v>0.05</v>
      </c>
      <c r="J12" s="103">
        <v>6.35</v>
      </c>
      <c r="K12" s="103">
        <v>0.08499999999999999</v>
      </c>
      <c r="L12" s="103">
        <v>0.37</v>
      </c>
      <c r="M12" s="103"/>
      <c r="N12" s="103">
        <v>0.25</v>
      </c>
      <c r="O12" s="103"/>
      <c r="P12" s="103">
        <v>0.016</v>
      </c>
      <c r="Q12" s="103">
        <f t="shared" si="0"/>
        <v>861.9210000000002</v>
      </c>
      <c r="R12" s="44">
        <f t="shared" si="1"/>
        <v>0.021790992551279965</v>
      </c>
    </row>
    <row r="13" spans="1:18" ht="12.75">
      <c r="A13" s="43" t="s">
        <v>15</v>
      </c>
      <c r="B13" s="43"/>
      <c r="C13" s="43"/>
      <c r="D13" s="43"/>
      <c r="E13" s="102"/>
      <c r="F13" s="103">
        <v>10.5</v>
      </c>
      <c r="G13" s="103">
        <v>8.219999999999999</v>
      </c>
      <c r="H13" s="103">
        <v>281.07</v>
      </c>
      <c r="I13" s="103">
        <v>1.93</v>
      </c>
      <c r="J13" s="103">
        <v>4.666</v>
      </c>
      <c r="K13" s="103">
        <v>33.334</v>
      </c>
      <c r="L13" s="103">
        <v>14.989999999999998</v>
      </c>
      <c r="M13" s="103"/>
      <c r="N13" s="103"/>
      <c r="O13" s="103">
        <v>28.2</v>
      </c>
      <c r="P13" s="103"/>
      <c r="Q13" s="103">
        <f t="shared" si="0"/>
        <v>382.90999999999997</v>
      </c>
      <c r="R13" s="44">
        <f t="shared" si="1"/>
        <v>0.009680688784483275</v>
      </c>
    </row>
    <row r="14" spans="1:18" ht="12.75">
      <c r="A14" s="43" t="s">
        <v>16</v>
      </c>
      <c r="B14" s="43">
        <v>0.08</v>
      </c>
      <c r="C14" s="43"/>
      <c r="D14" s="43"/>
      <c r="E14" s="102">
        <v>5.2330000000000005</v>
      </c>
      <c r="F14" s="103">
        <v>241.73999999999998</v>
      </c>
      <c r="G14" s="103">
        <v>313.08</v>
      </c>
      <c r="H14" s="103">
        <v>1180.37</v>
      </c>
      <c r="I14" s="103">
        <v>112.89999999999999</v>
      </c>
      <c r="J14" s="103">
        <v>54.40449999999999</v>
      </c>
      <c r="K14" s="103">
        <v>143.31740000000002</v>
      </c>
      <c r="L14" s="103">
        <v>74.41000000000003</v>
      </c>
      <c r="M14" s="103">
        <v>5.649999999999999</v>
      </c>
      <c r="N14" s="103">
        <v>171.04999999999998</v>
      </c>
      <c r="O14" s="103">
        <v>7</v>
      </c>
      <c r="P14" s="103">
        <v>0.3</v>
      </c>
      <c r="Q14" s="103">
        <f t="shared" si="0"/>
        <v>2309.5349</v>
      </c>
      <c r="R14" s="44">
        <f t="shared" si="1"/>
        <v>0.058389409009434866</v>
      </c>
    </row>
    <row r="15" spans="1:18" ht="12.75">
      <c r="A15" s="43" t="s">
        <v>17</v>
      </c>
      <c r="B15" s="43">
        <v>2.5</v>
      </c>
      <c r="C15" s="43"/>
      <c r="D15" s="43"/>
      <c r="E15" s="102">
        <v>7.011</v>
      </c>
      <c r="F15" s="103">
        <v>109.27000000000001</v>
      </c>
      <c r="G15" s="103">
        <v>1058.9500000000007</v>
      </c>
      <c r="H15" s="103">
        <v>1817.1699999999987</v>
      </c>
      <c r="I15" s="103">
        <v>928.2939999999999</v>
      </c>
      <c r="J15" s="103">
        <v>312.88199999999995</v>
      </c>
      <c r="K15" s="103">
        <v>556.8918999999989</v>
      </c>
      <c r="L15" s="103">
        <v>196.2656999999999</v>
      </c>
      <c r="M15" s="103">
        <v>5.2105</v>
      </c>
      <c r="N15" s="103">
        <v>32.321</v>
      </c>
      <c r="O15" s="103">
        <v>9.205</v>
      </c>
      <c r="P15" s="103">
        <v>0.106</v>
      </c>
      <c r="Q15" s="103">
        <f>SUM(B15:P15)</f>
        <v>5036.077099999998</v>
      </c>
      <c r="R15" s="44">
        <f t="shared" si="1"/>
        <v>0.12732155101659146</v>
      </c>
    </row>
    <row r="16" spans="1:18" ht="12.75">
      <c r="A16" s="43" t="s">
        <v>18</v>
      </c>
      <c r="B16" s="43"/>
      <c r="C16" s="43"/>
      <c r="D16" s="43"/>
      <c r="E16" s="102">
        <v>20</v>
      </c>
      <c r="F16" s="103">
        <v>67.43</v>
      </c>
      <c r="G16" s="103">
        <v>965.9599999999996</v>
      </c>
      <c r="H16" s="103">
        <v>1314.5100000000002</v>
      </c>
      <c r="I16" s="103">
        <v>316.30800000000005</v>
      </c>
      <c r="J16" s="103">
        <v>745.5323999999999</v>
      </c>
      <c r="K16" s="103">
        <v>2246.8402999999967</v>
      </c>
      <c r="L16" s="103">
        <v>7315.016100000004</v>
      </c>
      <c r="M16" s="103">
        <v>354.38500000000005</v>
      </c>
      <c r="N16" s="103">
        <v>362.97090000000003</v>
      </c>
      <c r="O16" s="103">
        <v>4.968</v>
      </c>
      <c r="P16" s="103">
        <v>101.014</v>
      </c>
      <c r="Q16" s="103">
        <f t="shared" si="0"/>
        <v>13814.934700000002</v>
      </c>
      <c r="R16" s="44">
        <f t="shared" si="1"/>
        <v>0.34926766971000717</v>
      </c>
    </row>
    <row r="17" spans="1:18" ht="12.75">
      <c r="A17" s="43" t="s">
        <v>19</v>
      </c>
      <c r="B17" s="43">
        <v>0.75</v>
      </c>
      <c r="C17" s="43"/>
      <c r="D17" s="43"/>
      <c r="E17" s="102">
        <v>22.549999999999997</v>
      </c>
      <c r="F17" s="103">
        <v>646.5500000000001</v>
      </c>
      <c r="G17" s="103">
        <v>1331.679999999999</v>
      </c>
      <c r="H17" s="103">
        <v>491.7900000000001</v>
      </c>
      <c r="I17" s="103">
        <v>198.93000000000004</v>
      </c>
      <c r="J17" s="103">
        <v>882.6650000000002</v>
      </c>
      <c r="K17" s="103">
        <v>1892.451899999998</v>
      </c>
      <c r="L17" s="103">
        <v>4696.481000000002</v>
      </c>
      <c r="M17" s="103">
        <v>38.144999999999996</v>
      </c>
      <c r="N17" s="103">
        <v>41.419999999999995</v>
      </c>
      <c r="O17" s="103">
        <v>3.0469999999999997</v>
      </c>
      <c r="P17" s="103">
        <v>0.02</v>
      </c>
      <c r="Q17" s="103">
        <f t="shared" si="0"/>
        <v>10246.4799</v>
      </c>
      <c r="R17" s="44">
        <f t="shared" si="1"/>
        <v>0.259050385334317</v>
      </c>
    </row>
    <row r="18" spans="1:18" ht="12.75">
      <c r="A18" s="43" t="s">
        <v>20</v>
      </c>
      <c r="B18" s="43"/>
      <c r="C18" s="43"/>
      <c r="D18" s="43"/>
      <c r="E18" s="102">
        <v>0.6100000000000001</v>
      </c>
      <c r="F18" s="103">
        <v>37.779999999999994</v>
      </c>
      <c r="G18" s="103">
        <v>847.0200000000002</v>
      </c>
      <c r="H18" s="103">
        <v>547.3599999999999</v>
      </c>
      <c r="I18" s="103">
        <v>581.5250000000001</v>
      </c>
      <c r="J18" s="103">
        <v>613.9290999999997</v>
      </c>
      <c r="K18" s="103">
        <v>1771.4430999999993</v>
      </c>
      <c r="L18" s="103">
        <v>1547.1799999999996</v>
      </c>
      <c r="M18" s="103">
        <v>24.395999999999997</v>
      </c>
      <c r="N18" s="103">
        <v>23.32</v>
      </c>
      <c r="O18" s="103">
        <v>2.36</v>
      </c>
      <c r="P18" s="103">
        <v>0.02</v>
      </c>
      <c r="Q18" s="103">
        <f t="shared" si="0"/>
        <v>5996.943199999998</v>
      </c>
      <c r="R18" s="44">
        <f t="shared" si="1"/>
        <v>0.1516140627756476</v>
      </c>
    </row>
    <row r="19" spans="1:18" ht="12.75">
      <c r="A19" s="43" t="s">
        <v>21</v>
      </c>
      <c r="B19" s="43"/>
      <c r="C19" s="43"/>
      <c r="D19" s="43"/>
      <c r="E19" s="102">
        <v>5</v>
      </c>
      <c r="F19" s="103">
        <v>1.6600000000000001</v>
      </c>
      <c r="G19" s="103">
        <v>106.61999999999996</v>
      </c>
      <c r="H19" s="103">
        <v>21.830000000000002</v>
      </c>
      <c r="I19" s="103">
        <v>65.00300000000001</v>
      </c>
      <c r="J19" s="103">
        <v>103.04090000000001</v>
      </c>
      <c r="K19" s="103">
        <v>83.97740000000002</v>
      </c>
      <c r="L19" s="103">
        <v>31.725</v>
      </c>
      <c r="M19" s="103">
        <v>5.160000000000001</v>
      </c>
      <c r="N19" s="103">
        <v>0.25</v>
      </c>
      <c r="O19" s="103">
        <v>0.3</v>
      </c>
      <c r="P19" s="103">
        <v>0.003</v>
      </c>
      <c r="Q19" s="103">
        <f t="shared" si="0"/>
        <v>424.56930000000006</v>
      </c>
      <c r="R19" s="44">
        <f t="shared" si="1"/>
        <v>0.010733914655521965</v>
      </c>
    </row>
    <row r="20" spans="1:18" ht="12.75">
      <c r="A20" s="43" t="s">
        <v>22</v>
      </c>
      <c r="B20" s="43"/>
      <c r="C20" s="43"/>
      <c r="D20" s="43"/>
      <c r="E20" s="102"/>
      <c r="F20" s="103"/>
      <c r="G20" s="103">
        <v>39.05000000000002</v>
      </c>
      <c r="H20" s="103">
        <v>85.65</v>
      </c>
      <c r="I20" s="103">
        <v>21.6</v>
      </c>
      <c r="J20" s="103">
        <v>84.3</v>
      </c>
      <c r="K20" s="103">
        <v>0.057</v>
      </c>
      <c r="L20" s="103"/>
      <c r="M20" s="103"/>
      <c r="N20" s="103"/>
      <c r="O20" s="103"/>
      <c r="P20" s="103"/>
      <c r="Q20" s="103">
        <f t="shared" si="0"/>
        <v>230.657</v>
      </c>
      <c r="R20" s="44">
        <f t="shared" si="1"/>
        <v>0.005831445073157032</v>
      </c>
    </row>
    <row r="21" spans="1:18" ht="12.75">
      <c r="A21" s="45" t="s">
        <v>23</v>
      </c>
      <c r="B21" s="45"/>
      <c r="C21" s="45">
        <v>1</v>
      </c>
      <c r="D21" s="45"/>
      <c r="E21" s="104"/>
      <c r="F21" s="104">
        <v>1.5</v>
      </c>
      <c r="G21" s="104">
        <v>39.18</v>
      </c>
      <c r="H21" s="104">
        <v>13.1</v>
      </c>
      <c r="I21" s="104">
        <v>1.5</v>
      </c>
      <c r="J21" s="104"/>
      <c r="K21" s="104">
        <v>0.0036</v>
      </c>
      <c r="L21" s="104"/>
      <c r="M21" s="104"/>
      <c r="N21" s="104"/>
      <c r="O21" s="104"/>
      <c r="P21" s="104"/>
      <c r="Q21" s="106">
        <f t="shared" si="0"/>
        <v>56.2836</v>
      </c>
      <c r="R21" s="49">
        <f t="shared" si="1"/>
        <v>0.0014229558258346423</v>
      </c>
    </row>
    <row r="22" spans="1:18" ht="15">
      <c r="A22" s="85" t="s">
        <v>0</v>
      </c>
      <c r="B22" s="105">
        <f>SUM(B10:B21)</f>
        <v>3.33</v>
      </c>
      <c r="C22" s="105">
        <f>SUM(C10:C21)</f>
        <v>1</v>
      </c>
      <c r="D22" s="105">
        <f>SUM(D10:D21)</f>
        <v>0</v>
      </c>
      <c r="E22" s="105">
        <f>SUM(E10:E21)</f>
        <v>61.70399999999999</v>
      </c>
      <c r="F22" s="105">
        <f aca="true" t="shared" si="2" ref="F22:O22">SUM(F10:F21)</f>
        <v>1116.43</v>
      </c>
      <c r="G22" s="105">
        <f t="shared" si="2"/>
        <v>5715.97</v>
      </c>
      <c r="H22" s="105">
        <f t="shared" si="2"/>
        <v>5753.5999999999985</v>
      </c>
      <c r="I22" s="105">
        <f t="shared" si="2"/>
        <v>2268.24</v>
      </c>
      <c r="J22" s="105">
        <f t="shared" si="2"/>
        <v>2807.7699</v>
      </c>
      <c r="K22" s="105">
        <f t="shared" si="2"/>
        <v>6728.414599999993</v>
      </c>
      <c r="L22" s="105">
        <f t="shared" si="2"/>
        <v>13876.457800000006</v>
      </c>
      <c r="M22" s="105">
        <f>SUM(M10:M21)</f>
        <v>432.94650000000007</v>
      </c>
      <c r="N22" s="105">
        <f t="shared" si="2"/>
        <v>631.5819</v>
      </c>
      <c r="O22" s="105">
        <f t="shared" si="2"/>
        <v>55.08</v>
      </c>
      <c r="P22" s="105">
        <f>SUM(P10:P21)</f>
        <v>101.47899999999998</v>
      </c>
      <c r="Q22" s="105">
        <f>SUM(Q10:Q21)</f>
        <v>39554.0037</v>
      </c>
      <c r="R22" s="87">
        <f>SUM(R10:R21)</f>
        <v>0.9999999999999999</v>
      </c>
    </row>
  </sheetData>
  <sheetProtection/>
  <mergeCells count="6">
    <mergeCell ref="A5:R5"/>
    <mergeCell ref="A6:R6"/>
    <mergeCell ref="A8:A9"/>
    <mergeCell ref="B8:P8"/>
    <mergeCell ref="Q8:Q9"/>
    <mergeCell ref="R8:R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5.57421875" style="0" bestFit="1" customWidth="1"/>
    <col min="3" max="3" width="6.57421875" style="0" bestFit="1" customWidth="1"/>
    <col min="4" max="8" width="8.140625" style="0" bestFit="1" customWidth="1"/>
    <col min="9" max="9" width="9.140625" style="0" bestFit="1" customWidth="1"/>
    <col min="10" max="10" width="8.140625" style="0" bestFit="1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0.11</v>
      </c>
      <c r="C13" s="5">
        <v>5.4</v>
      </c>
      <c r="D13" s="5">
        <v>350.01</v>
      </c>
      <c r="E13" s="5">
        <v>0.85</v>
      </c>
      <c r="F13" s="5"/>
      <c r="G13" s="5">
        <v>23</v>
      </c>
      <c r="H13" s="5">
        <v>8.21</v>
      </c>
      <c r="I13" s="5"/>
      <c r="J13" s="5"/>
      <c r="K13" s="5"/>
      <c r="L13" s="5">
        <v>1.5</v>
      </c>
      <c r="M13" s="5"/>
      <c r="N13" s="5">
        <f aca="true" t="shared" si="0" ref="N13:N22">SUM(B13:M13)</f>
        <v>389.08</v>
      </c>
      <c r="O13" s="44">
        <f>+N13/$N$22</f>
        <v>0.007739244661814819</v>
      </c>
    </row>
    <row r="14" spans="1:15" ht="19.5" customHeight="1">
      <c r="A14" s="43" t="s">
        <v>16</v>
      </c>
      <c r="B14" s="5">
        <v>0.75</v>
      </c>
      <c r="C14" s="5">
        <v>10.5</v>
      </c>
      <c r="D14" s="5">
        <v>344.92</v>
      </c>
      <c r="E14" s="5">
        <v>72.47</v>
      </c>
      <c r="F14" s="5">
        <v>100.7</v>
      </c>
      <c r="G14" s="5">
        <v>91.74</v>
      </c>
      <c r="H14" s="5">
        <v>56.88</v>
      </c>
      <c r="I14" s="5">
        <v>34.39</v>
      </c>
      <c r="J14" s="5">
        <v>0.56</v>
      </c>
      <c r="K14" s="5">
        <v>2.81</v>
      </c>
      <c r="L14" s="5">
        <v>6.5</v>
      </c>
      <c r="M14" s="5">
        <v>100</v>
      </c>
      <c r="N14" s="5">
        <f t="shared" si="0"/>
        <v>822.2199999999999</v>
      </c>
      <c r="O14" s="44">
        <f aca="true" t="shared" si="1" ref="O14:O21">+N14/$N$22</f>
        <v>0.016354892941907527</v>
      </c>
    </row>
    <row r="15" spans="1:15" ht="19.5" customHeight="1">
      <c r="A15" s="43" t="s">
        <v>17</v>
      </c>
      <c r="B15" s="5">
        <v>1.5</v>
      </c>
      <c r="C15" s="5">
        <v>31.01</v>
      </c>
      <c r="D15" s="5">
        <v>2346.239999999994</v>
      </c>
      <c r="E15" s="5">
        <v>1913.06</v>
      </c>
      <c r="F15" s="5">
        <v>2208.69</v>
      </c>
      <c r="G15" s="5">
        <v>391.93</v>
      </c>
      <c r="H15" s="5">
        <v>649.6099999999986</v>
      </c>
      <c r="I15" s="5">
        <v>74.69</v>
      </c>
      <c r="J15" s="5">
        <v>4.65</v>
      </c>
      <c r="K15" s="5">
        <v>19.39</v>
      </c>
      <c r="L15" s="5">
        <v>6.35</v>
      </c>
      <c r="M15" s="5">
        <v>0.01</v>
      </c>
      <c r="N15" s="5">
        <f t="shared" si="0"/>
        <v>7647.129999999994</v>
      </c>
      <c r="O15" s="44">
        <f t="shared" si="1"/>
        <v>0.1521101316713887</v>
      </c>
    </row>
    <row r="16" spans="1:15" ht="19.5" customHeight="1">
      <c r="A16" s="43" t="s">
        <v>18</v>
      </c>
      <c r="B16" s="5">
        <v>20.3</v>
      </c>
      <c r="C16" s="5">
        <v>90.03</v>
      </c>
      <c r="D16" s="5">
        <v>930.8899999999988</v>
      </c>
      <c r="E16" s="5">
        <v>1020.15</v>
      </c>
      <c r="F16" s="5">
        <v>1936</v>
      </c>
      <c r="G16" s="5">
        <v>890.5</v>
      </c>
      <c r="H16" s="5">
        <v>736.72</v>
      </c>
      <c r="I16" s="5">
        <v>430.62</v>
      </c>
      <c r="J16" s="5">
        <v>8</v>
      </c>
      <c r="K16" s="5">
        <v>94.4</v>
      </c>
      <c r="L16" s="5">
        <v>2.73</v>
      </c>
      <c r="M16" s="5">
        <v>0.82</v>
      </c>
      <c r="N16" s="5">
        <f t="shared" si="0"/>
        <v>6161.159999999998</v>
      </c>
      <c r="O16" s="44">
        <f t="shared" si="1"/>
        <v>0.12255249470696766</v>
      </c>
    </row>
    <row r="17" spans="1:15" ht="19.5" customHeight="1">
      <c r="A17" s="43" t="s">
        <v>19</v>
      </c>
      <c r="B17" s="5"/>
      <c r="C17" s="5">
        <v>62.33</v>
      </c>
      <c r="D17" s="5">
        <v>514.99</v>
      </c>
      <c r="E17" s="5">
        <v>1278.76</v>
      </c>
      <c r="F17" s="5">
        <v>1792.5</v>
      </c>
      <c r="G17" s="5">
        <v>5254.12</v>
      </c>
      <c r="H17" s="5">
        <v>5917.270000000011</v>
      </c>
      <c r="I17" s="5">
        <v>12108.99</v>
      </c>
      <c r="J17" s="5">
        <v>2636</v>
      </c>
      <c r="K17" s="5">
        <v>177.49</v>
      </c>
      <c r="L17" s="5">
        <v>11.65</v>
      </c>
      <c r="M17" s="5">
        <v>3.46</v>
      </c>
      <c r="N17" s="5">
        <f t="shared" si="0"/>
        <v>29757.560000000016</v>
      </c>
      <c r="O17" s="44">
        <f t="shared" si="1"/>
        <v>0.591911785182056</v>
      </c>
    </row>
    <row r="18" spans="1:15" ht="19.5" customHeight="1">
      <c r="A18" s="43" t="s">
        <v>20</v>
      </c>
      <c r="B18" s="5">
        <v>0.05</v>
      </c>
      <c r="C18" s="5">
        <v>43.92</v>
      </c>
      <c r="D18" s="5">
        <v>114.74</v>
      </c>
      <c r="E18" s="5">
        <v>36.59</v>
      </c>
      <c r="F18" s="5">
        <v>58.91</v>
      </c>
      <c r="G18" s="5">
        <v>787.48</v>
      </c>
      <c r="H18" s="5">
        <v>1304.84</v>
      </c>
      <c r="I18" s="5">
        <v>1077.8</v>
      </c>
      <c r="J18" s="5">
        <v>148.25</v>
      </c>
      <c r="K18" s="5">
        <v>51</v>
      </c>
      <c r="L18" s="5">
        <v>2.5</v>
      </c>
      <c r="M18" s="5">
        <v>0.93</v>
      </c>
      <c r="N18" s="5">
        <f t="shared" si="0"/>
        <v>3627.0099999999998</v>
      </c>
      <c r="O18" s="44">
        <f t="shared" si="1"/>
        <v>0.07214536285814992</v>
      </c>
    </row>
    <row r="19" spans="1:15" ht="19.5" customHeight="1">
      <c r="A19" s="43" t="s">
        <v>21</v>
      </c>
      <c r="B19" s="5"/>
      <c r="C19" s="5"/>
      <c r="D19" s="5">
        <v>56.52</v>
      </c>
      <c r="E19" s="5">
        <v>5.31</v>
      </c>
      <c r="F19" s="5">
        <v>10.16</v>
      </c>
      <c r="G19" s="5">
        <v>146.93</v>
      </c>
      <c r="H19" s="5">
        <v>206.54</v>
      </c>
      <c r="I19" s="5">
        <v>297.47</v>
      </c>
      <c r="J19" s="5"/>
      <c r="K19" s="5"/>
      <c r="L19" s="5">
        <v>170.45</v>
      </c>
      <c r="M19" s="5"/>
      <c r="N19" s="5">
        <f t="shared" si="0"/>
        <v>893.3800000000001</v>
      </c>
      <c r="O19" s="44">
        <f t="shared" si="1"/>
        <v>0.01777034644795961</v>
      </c>
    </row>
    <row r="20" spans="1:15" ht="19.5" customHeight="1">
      <c r="A20" s="43" t="s">
        <v>22</v>
      </c>
      <c r="B20" s="5">
        <v>0.58</v>
      </c>
      <c r="C20" s="5"/>
      <c r="D20" s="5">
        <v>725</v>
      </c>
      <c r="E20" s="5"/>
      <c r="F20" s="5">
        <v>250.4</v>
      </c>
      <c r="G20" s="5"/>
      <c r="H20" s="5">
        <v>0.12</v>
      </c>
      <c r="I20" s="5"/>
      <c r="J20" s="5"/>
      <c r="K20" s="5"/>
      <c r="L20" s="5"/>
      <c r="M20" s="5"/>
      <c r="N20" s="5">
        <f t="shared" si="0"/>
        <v>976.1</v>
      </c>
      <c r="O20" s="44">
        <f t="shared" si="1"/>
        <v>0.01941574152975595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23.29</v>
      </c>
      <c r="C22" s="86">
        <f t="shared" si="2"/>
        <v>243.19</v>
      </c>
      <c r="D22" s="86">
        <f t="shared" si="2"/>
        <v>5383.309999999993</v>
      </c>
      <c r="E22" s="86">
        <f t="shared" si="2"/>
        <v>4327.1900000000005</v>
      </c>
      <c r="F22" s="86">
        <f t="shared" si="2"/>
        <v>6357.359999999999</v>
      </c>
      <c r="G22" s="86">
        <f t="shared" si="2"/>
        <v>7585.700000000001</v>
      </c>
      <c r="H22" s="86">
        <f t="shared" si="2"/>
        <v>8880.190000000011</v>
      </c>
      <c r="I22" s="86">
        <f t="shared" si="2"/>
        <v>14023.96</v>
      </c>
      <c r="J22" s="86">
        <f>SUM(J13:J20)</f>
        <v>2797.46</v>
      </c>
      <c r="K22" s="86">
        <f t="shared" si="2"/>
        <v>345.09000000000003</v>
      </c>
      <c r="L22" s="86">
        <f t="shared" si="2"/>
        <v>201.67999999999998</v>
      </c>
      <c r="M22" s="86">
        <f t="shared" si="2"/>
        <v>105.22</v>
      </c>
      <c r="N22" s="86">
        <f t="shared" si="0"/>
        <v>50273.64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0.24</v>
      </c>
      <c r="C13" s="5">
        <v>8.01</v>
      </c>
      <c r="D13" s="5">
        <v>68</v>
      </c>
      <c r="E13" s="5"/>
      <c r="F13" s="5"/>
      <c r="G13" s="5">
        <v>17.35</v>
      </c>
      <c r="H13" s="5">
        <v>113.72</v>
      </c>
      <c r="I13" s="5">
        <v>86.35</v>
      </c>
      <c r="J13" s="5">
        <v>16.68</v>
      </c>
      <c r="K13" s="5">
        <v>47.32</v>
      </c>
      <c r="L13" s="5">
        <v>556</v>
      </c>
      <c r="M13" s="5"/>
      <c r="N13" s="5">
        <f aca="true" t="shared" si="0" ref="N13:N22">SUM(B13:M13)</f>
        <v>913.67</v>
      </c>
      <c r="O13" s="44">
        <f>+N13/$N$22</f>
        <v>0.035766741670855313</v>
      </c>
    </row>
    <row r="14" spans="1:15" ht="19.5" customHeight="1">
      <c r="A14" s="43" t="s">
        <v>16</v>
      </c>
      <c r="B14" s="5">
        <v>1.05</v>
      </c>
      <c r="C14" s="5">
        <v>0.44</v>
      </c>
      <c r="D14" s="5">
        <v>466.05</v>
      </c>
      <c r="E14" s="5">
        <v>248.27</v>
      </c>
      <c r="F14" s="5">
        <v>55.2</v>
      </c>
      <c r="G14" s="5">
        <v>210.98</v>
      </c>
      <c r="H14" s="5">
        <v>225.61</v>
      </c>
      <c r="I14" s="5">
        <v>10.08</v>
      </c>
      <c r="J14" s="5">
        <v>12.7</v>
      </c>
      <c r="K14" s="5"/>
      <c r="L14" s="5"/>
      <c r="M14" s="5">
        <v>0.5</v>
      </c>
      <c r="N14" s="5">
        <f t="shared" si="0"/>
        <v>1230.88</v>
      </c>
      <c r="O14" s="44">
        <f aca="true" t="shared" si="1" ref="O14:O21">+N14/$N$22</f>
        <v>0.048184319270439424</v>
      </c>
    </row>
    <row r="15" spans="1:15" ht="19.5" customHeight="1">
      <c r="A15" s="43" t="s">
        <v>17</v>
      </c>
      <c r="B15" s="5">
        <v>1.05</v>
      </c>
      <c r="C15" s="5">
        <v>1.64</v>
      </c>
      <c r="D15" s="5">
        <v>527.23</v>
      </c>
      <c r="E15" s="5">
        <v>152.97</v>
      </c>
      <c r="F15" s="5">
        <v>321.95</v>
      </c>
      <c r="G15" s="5">
        <v>112.11</v>
      </c>
      <c r="H15" s="5">
        <v>80.42</v>
      </c>
      <c r="I15" s="5">
        <v>76.91</v>
      </c>
      <c r="J15" s="5">
        <v>114.65</v>
      </c>
      <c r="K15" s="5">
        <v>0.3</v>
      </c>
      <c r="L15" s="5"/>
      <c r="M15" s="5">
        <v>29</v>
      </c>
      <c r="N15" s="5">
        <f t="shared" si="0"/>
        <v>1418.2300000000002</v>
      </c>
      <c r="O15" s="44">
        <f t="shared" si="1"/>
        <v>0.05551836663112189</v>
      </c>
    </row>
    <row r="16" spans="1:15" ht="19.5" customHeight="1">
      <c r="A16" s="43" t="s">
        <v>18</v>
      </c>
      <c r="B16" s="5">
        <v>3.85</v>
      </c>
      <c r="C16" s="5">
        <v>20.6</v>
      </c>
      <c r="D16" s="5">
        <v>1236.48</v>
      </c>
      <c r="E16" s="5">
        <v>156.43</v>
      </c>
      <c r="F16" s="5">
        <v>2041.15</v>
      </c>
      <c r="G16" s="5">
        <v>2610.24</v>
      </c>
      <c r="H16" s="5">
        <v>571.8299999999988</v>
      </c>
      <c r="I16" s="5">
        <v>694.94</v>
      </c>
      <c r="J16" s="5">
        <v>59.06</v>
      </c>
      <c r="K16" s="5">
        <v>66.72</v>
      </c>
      <c r="L16" s="5">
        <v>48.5</v>
      </c>
      <c r="M16" s="5">
        <v>23.25</v>
      </c>
      <c r="N16" s="5">
        <f t="shared" si="0"/>
        <v>7533.049999999999</v>
      </c>
      <c r="O16" s="44">
        <f t="shared" si="1"/>
        <v>0.29489055495270344</v>
      </c>
    </row>
    <row r="17" spans="1:15" ht="19.5" customHeight="1">
      <c r="A17" s="43" t="s">
        <v>19</v>
      </c>
      <c r="B17" s="5">
        <v>8.07</v>
      </c>
      <c r="C17" s="5">
        <v>16.23</v>
      </c>
      <c r="D17" s="5">
        <v>620.0399999999993</v>
      </c>
      <c r="E17" s="5">
        <v>434.13</v>
      </c>
      <c r="F17" s="5">
        <v>254.1</v>
      </c>
      <c r="G17" s="5">
        <v>1696</v>
      </c>
      <c r="H17" s="5">
        <v>925.639999999998</v>
      </c>
      <c r="I17" s="5">
        <v>1037.17</v>
      </c>
      <c r="J17" s="5">
        <v>152.15</v>
      </c>
      <c r="K17" s="5">
        <v>323.15</v>
      </c>
      <c r="L17" s="5">
        <v>1118.65</v>
      </c>
      <c r="M17" s="5">
        <v>459.04</v>
      </c>
      <c r="N17" s="5">
        <f t="shared" si="0"/>
        <v>7044.369999999996</v>
      </c>
      <c r="O17" s="44">
        <f t="shared" si="1"/>
        <v>0.2757605722240228</v>
      </c>
    </row>
    <row r="18" spans="1:15" ht="19.5" customHeight="1">
      <c r="A18" s="43" t="s">
        <v>20</v>
      </c>
      <c r="B18" s="5">
        <v>8.69</v>
      </c>
      <c r="C18" s="5">
        <v>35.1</v>
      </c>
      <c r="D18" s="5">
        <v>449.26</v>
      </c>
      <c r="E18" s="5">
        <v>97.91</v>
      </c>
      <c r="F18" s="5">
        <v>628.6</v>
      </c>
      <c r="G18" s="5">
        <v>873.34</v>
      </c>
      <c r="H18" s="5">
        <v>395.77</v>
      </c>
      <c r="I18" s="5">
        <v>247.94</v>
      </c>
      <c r="J18" s="5">
        <v>57.96</v>
      </c>
      <c r="K18" s="5">
        <v>559.79</v>
      </c>
      <c r="L18" s="5">
        <v>884.9</v>
      </c>
      <c r="M18" s="5">
        <v>1.64</v>
      </c>
      <c r="N18" s="5">
        <f t="shared" si="0"/>
        <v>4240.900000000001</v>
      </c>
      <c r="O18" s="44">
        <f t="shared" si="1"/>
        <v>0.16601527329553373</v>
      </c>
    </row>
    <row r="19" spans="1:15" ht="19.5" customHeight="1">
      <c r="A19" s="43" t="s">
        <v>21</v>
      </c>
      <c r="B19" s="5"/>
      <c r="C19" s="5">
        <v>4.66</v>
      </c>
      <c r="D19" s="5">
        <v>99.32</v>
      </c>
      <c r="E19" s="5">
        <v>4.2</v>
      </c>
      <c r="F19" s="5">
        <v>8.5</v>
      </c>
      <c r="G19" s="5">
        <v>12.21</v>
      </c>
      <c r="H19" s="5">
        <v>20.76</v>
      </c>
      <c r="I19" s="5">
        <v>0.04</v>
      </c>
      <c r="J19" s="5"/>
      <c r="K19" s="5">
        <v>0.3</v>
      </c>
      <c r="L19" s="5">
        <v>4</v>
      </c>
      <c r="M19" s="5"/>
      <c r="N19" s="5">
        <f t="shared" si="0"/>
        <v>153.98999999999998</v>
      </c>
      <c r="O19" s="44">
        <f t="shared" si="1"/>
        <v>0.006028128919516903</v>
      </c>
    </row>
    <row r="20" spans="1:15" ht="19.5" customHeight="1">
      <c r="A20" s="43" t="s">
        <v>22</v>
      </c>
      <c r="B20" s="5">
        <v>24</v>
      </c>
      <c r="C20" s="5">
        <v>270</v>
      </c>
      <c r="D20" s="5">
        <v>2540.3</v>
      </c>
      <c r="E20" s="5">
        <v>8.2</v>
      </c>
      <c r="F20" s="5">
        <v>166.5</v>
      </c>
      <c r="G20" s="5"/>
      <c r="H20" s="5">
        <v>0.15</v>
      </c>
      <c r="I20" s="5"/>
      <c r="J20" s="5"/>
      <c r="K20" s="5"/>
      <c r="L20" s="5">
        <v>1</v>
      </c>
      <c r="M20" s="5"/>
      <c r="N20" s="5">
        <f t="shared" si="0"/>
        <v>3010.15</v>
      </c>
      <c r="O20" s="44">
        <f t="shared" si="1"/>
        <v>0.11783604303580628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46.95</v>
      </c>
      <c r="C22" s="86">
        <f t="shared" si="2"/>
        <v>356.68</v>
      </c>
      <c r="D22" s="86">
        <f t="shared" si="2"/>
        <v>6006.68</v>
      </c>
      <c r="E22" s="86">
        <f t="shared" si="2"/>
        <v>1102.1100000000001</v>
      </c>
      <c r="F22" s="86">
        <f t="shared" si="2"/>
        <v>3476</v>
      </c>
      <c r="G22" s="86">
        <f t="shared" si="2"/>
        <v>5532.2300000000005</v>
      </c>
      <c r="H22" s="86">
        <f t="shared" si="2"/>
        <v>2333.8999999999974</v>
      </c>
      <c r="I22" s="86">
        <f t="shared" si="2"/>
        <v>2153.43</v>
      </c>
      <c r="J22" s="86">
        <f>SUM(J13:J20)</f>
        <v>413.2</v>
      </c>
      <c r="K22" s="86">
        <f t="shared" si="2"/>
        <v>997.5799999999999</v>
      </c>
      <c r="L22" s="86">
        <f t="shared" si="2"/>
        <v>2613.05</v>
      </c>
      <c r="M22" s="86">
        <f t="shared" si="2"/>
        <v>513.4300000000001</v>
      </c>
      <c r="N22" s="86">
        <f t="shared" si="0"/>
        <v>25545.24</v>
      </c>
      <c r="O22" s="87">
        <f>SUM(O13:O20)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8.140625" style="0" bestFit="1" customWidth="1"/>
    <col min="4" max="7" width="9.140625" style="0" bestFit="1" customWidth="1"/>
    <col min="8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0.45</v>
      </c>
      <c r="C13" s="5"/>
      <c r="D13" s="5"/>
      <c r="E13" s="5">
        <v>5.75</v>
      </c>
      <c r="F13" s="5">
        <v>208.22</v>
      </c>
      <c r="G13" s="5">
        <v>47.46</v>
      </c>
      <c r="H13" s="5">
        <v>38.01</v>
      </c>
      <c r="I13" s="5">
        <v>15.81</v>
      </c>
      <c r="J13" s="5">
        <v>1.02</v>
      </c>
      <c r="K13" s="5">
        <v>8</v>
      </c>
      <c r="L13" s="5">
        <v>68</v>
      </c>
      <c r="M13" s="5">
        <v>0.15</v>
      </c>
      <c r="N13" s="5">
        <f aca="true" t="shared" si="0" ref="N13:N22">SUM(B13:M13)</f>
        <v>392.86999999999995</v>
      </c>
      <c r="O13" s="44">
        <f>+N13/$N$22</f>
        <v>0.004461277492209485</v>
      </c>
    </row>
    <row r="14" spans="1:15" ht="19.5" customHeight="1">
      <c r="A14" s="43" t="s">
        <v>16</v>
      </c>
      <c r="B14" s="5"/>
      <c r="C14" s="5">
        <v>268.5</v>
      </c>
      <c r="D14" s="5">
        <v>247.18</v>
      </c>
      <c r="E14" s="5">
        <v>137.92</v>
      </c>
      <c r="F14" s="5">
        <v>68.7</v>
      </c>
      <c r="G14" s="5">
        <v>30.83</v>
      </c>
      <c r="H14" s="5">
        <v>121.77</v>
      </c>
      <c r="I14" s="5">
        <v>30.08</v>
      </c>
      <c r="J14" s="5">
        <v>5</v>
      </c>
      <c r="K14" s="5">
        <v>18.1</v>
      </c>
      <c r="L14" s="5">
        <v>5.5</v>
      </c>
      <c r="M14" s="5">
        <v>12</v>
      </c>
      <c r="N14" s="5">
        <f t="shared" si="0"/>
        <v>945.5800000000002</v>
      </c>
      <c r="O14" s="44">
        <f aca="true" t="shared" si="1" ref="O14:O21">+N14/$N$22</f>
        <v>0.010737635276512449</v>
      </c>
    </row>
    <row r="15" spans="1:15" ht="19.5" customHeight="1">
      <c r="A15" s="43" t="s">
        <v>17</v>
      </c>
      <c r="B15" s="5">
        <v>0.82</v>
      </c>
      <c r="C15" s="5">
        <v>25.39</v>
      </c>
      <c r="D15" s="5">
        <v>3456.38</v>
      </c>
      <c r="E15" s="5">
        <v>2349.19</v>
      </c>
      <c r="F15" s="5">
        <v>1080.54</v>
      </c>
      <c r="G15" s="5">
        <v>750.7799999999993</v>
      </c>
      <c r="H15" s="5">
        <v>296.14</v>
      </c>
      <c r="I15" s="5">
        <v>153.06</v>
      </c>
      <c r="J15" s="5">
        <v>88.5</v>
      </c>
      <c r="K15" s="5">
        <v>22.4</v>
      </c>
      <c r="L15" s="5">
        <v>68</v>
      </c>
      <c r="M15" s="5">
        <v>15.5</v>
      </c>
      <c r="N15" s="5">
        <f t="shared" si="0"/>
        <v>8306.7</v>
      </c>
      <c r="O15" s="44">
        <f t="shared" si="1"/>
        <v>0.09432762426384436</v>
      </c>
    </row>
    <row r="16" spans="1:15" ht="19.5" customHeight="1">
      <c r="A16" s="43" t="s">
        <v>18</v>
      </c>
      <c r="B16" s="5">
        <v>1.31</v>
      </c>
      <c r="C16" s="5">
        <v>4092.5</v>
      </c>
      <c r="D16" s="5">
        <v>20216.16</v>
      </c>
      <c r="E16" s="5">
        <v>8526.94</v>
      </c>
      <c r="F16" s="5">
        <v>6729.44</v>
      </c>
      <c r="G16" s="5">
        <v>8369.52</v>
      </c>
      <c r="H16" s="5">
        <v>2003.88</v>
      </c>
      <c r="I16" s="5">
        <v>851.39</v>
      </c>
      <c r="J16" s="5">
        <v>1199.25</v>
      </c>
      <c r="K16" s="5">
        <v>113.3</v>
      </c>
      <c r="L16" s="5">
        <v>570.6</v>
      </c>
      <c r="M16" s="5">
        <v>6.14</v>
      </c>
      <c r="N16" s="5">
        <f t="shared" si="0"/>
        <v>52680.43000000001</v>
      </c>
      <c r="O16" s="44">
        <f t="shared" si="1"/>
        <v>0.5982182824825448</v>
      </c>
    </row>
    <row r="17" spans="1:15" ht="19.5" customHeight="1">
      <c r="A17" s="43" t="s">
        <v>19</v>
      </c>
      <c r="B17" s="5">
        <v>0.72</v>
      </c>
      <c r="C17" s="5">
        <v>163</v>
      </c>
      <c r="D17" s="5">
        <v>647.8599999999993</v>
      </c>
      <c r="E17" s="5">
        <v>133.89</v>
      </c>
      <c r="F17" s="5">
        <v>1636.58</v>
      </c>
      <c r="G17" s="5">
        <v>3517.19</v>
      </c>
      <c r="H17" s="5">
        <v>3297.62</v>
      </c>
      <c r="I17" s="5">
        <v>2120.47</v>
      </c>
      <c r="J17" s="5">
        <v>274.95</v>
      </c>
      <c r="K17" s="5">
        <v>165.74</v>
      </c>
      <c r="L17" s="5">
        <v>644</v>
      </c>
      <c r="M17" s="5">
        <v>5.62</v>
      </c>
      <c r="N17" s="5">
        <f t="shared" si="0"/>
        <v>12607.640000000001</v>
      </c>
      <c r="O17" s="44">
        <f t="shared" si="1"/>
        <v>0.14316741049680556</v>
      </c>
    </row>
    <row r="18" spans="1:15" ht="19.5" customHeight="1">
      <c r="A18" s="43" t="s">
        <v>20</v>
      </c>
      <c r="B18" s="5">
        <v>2.05</v>
      </c>
      <c r="C18" s="5">
        <v>244.07</v>
      </c>
      <c r="D18" s="5">
        <v>1970.17</v>
      </c>
      <c r="E18" s="5">
        <v>686.88</v>
      </c>
      <c r="F18" s="5">
        <v>1856.56</v>
      </c>
      <c r="G18" s="5">
        <v>969.75</v>
      </c>
      <c r="H18" s="5">
        <v>2247.61</v>
      </c>
      <c r="I18" s="5">
        <v>1503.88</v>
      </c>
      <c r="J18" s="5">
        <v>72.12</v>
      </c>
      <c r="K18" s="5">
        <v>38.55</v>
      </c>
      <c r="L18" s="5">
        <v>307.15</v>
      </c>
      <c r="M18" s="5">
        <v>17.06</v>
      </c>
      <c r="N18" s="5">
        <f t="shared" si="0"/>
        <v>9915.85</v>
      </c>
      <c r="O18" s="44">
        <f t="shared" si="1"/>
        <v>0.11260049996468406</v>
      </c>
    </row>
    <row r="19" spans="1:15" ht="19.5" customHeight="1">
      <c r="A19" s="43" t="s">
        <v>21</v>
      </c>
      <c r="B19" s="5"/>
      <c r="C19" s="5">
        <v>6</v>
      </c>
      <c r="D19" s="5">
        <v>58.76</v>
      </c>
      <c r="E19" s="5">
        <v>129.76</v>
      </c>
      <c r="F19" s="5">
        <v>152.6</v>
      </c>
      <c r="G19" s="5">
        <v>1449.65</v>
      </c>
      <c r="H19" s="5">
        <v>1172.23</v>
      </c>
      <c r="I19" s="5">
        <v>43.65</v>
      </c>
      <c r="J19" s="5"/>
      <c r="K19" s="5"/>
      <c r="L19" s="5"/>
      <c r="M19" s="5"/>
      <c r="N19" s="5">
        <f t="shared" si="0"/>
        <v>3012.65</v>
      </c>
      <c r="O19" s="44">
        <f t="shared" si="1"/>
        <v>0.03421047073307941</v>
      </c>
    </row>
    <row r="20" spans="1:15" ht="19.5" customHeight="1">
      <c r="A20" s="43" t="s">
        <v>22</v>
      </c>
      <c r="B20" s="5"/>
      <c r="C20" s="5"/>
      <c r="D20" s="5">
        <v>110</v>
      </c>
      <c r="E20" s="5">
        <v>0</v>
      </c>
      <c r="F20" s="5"/>
      <c r="G20" s="5"/>
      <c r="H20" s="5">
        <v>89.81</v>
      </c>
      <c r="I20" s="5">
        <v>0.69</v>
      </c>
      <c r="J20" s="5"/>
      <c r="K20" s="5"/>
      <c r="L20" s="5"/>
      <c r="M20" s="5"/>
      <c r="N20" s="5">
        <f t="shared" si="0"/>
        <v>200.5</v>
      </c>
      <c r="O20" s="44">
        <f t="shared" si="1"/>
        <v>0.0022767992903199577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5.35</v>
      </c>
      <c r="C22" s="86">
        <f t="shared" si="2"/>
        <v>4799.46</v>
      </c>
      <c r="D22" s="86">
        <f t="shared" si="2"/>
        <v>26706.51</v>
      </c>
      <c r="E22" s="86">
        <f t="shared" si="2"/>
        <v>11970.33</v>
      </c>
      <c r="F22" s="86">
        <f t="shared" si="2"/>
        <v>11732.64</v>
      </c>
      <c r="G22" s="86">
        <f t="shared" si="2"/>
        <v>15135.18</v>
      </c>
      <c r="H22" s="86">
        <f t="shared" si="2"/>
        <v>9267.07</v>
      </c>
      <c r="I22" s="86">
        <f t="shared" si="2"/>
        <v>4719.029999999999</v>
      </c>
      <c r="J22" s="86">
        <f>SUM(J13:J20)</f>
        <v>1640.8400000000001</v>
      </c>
      <c r="K22" s="86">
        <f t="shared" si="2"/>
        <v>366.09000000000003</v>
      </c>
      <c r="L22" s="86">
        <f t="shared" si="2"/>
        <v>1663.25</v>
      </c>
      <c r="M22" s="86">
        <f t="shared" si="2"/>
        <v>56.47</v>
      </c>
      <c r="N22" s="86">
        <f t="shared" si="0"/>
        <v>88062.22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5.7109375" style="0" bestFit="1" customWidth="1"/>
    <col min="3" max="3" width="6.7109375" style="0" bestFit="1" customWidth="1"/>
    <col min="4" max="7" width="8.28125" style="0" bestFit="1" customWidth="1"/>
    <col min="8" max="8" width="9.28125" style="0" bestFit="1" customWidth="1"/>
    <col min="9" max="9" width="8.28125" style="0" bestFit="1" customWidth="1"/>
    <col min="10" max="10" width="7.00390625" style="0" bestFit="1" customWidth="1"/>
    <col min="11" max="11" width="9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/>
      <c r="D13" s="5"/>
      <c r="E13" s="5"/>
      <c r="F13" s="5"/>
      <c r="G13" s="5">
        <v>5.1</v>
      </c>
      <c r="H13" s="5"/>
      <c r="I13" s="5"/>
      <c r="J13" s="5"/>
      <c r="K13" s="5"/>
      <c r="L13" s="5"/>
      <c r="M13" s="5"/>
      <c r="N13" s="5">
        <f aca="true" t="shared" si="0" ref="N13:N22">SUM(B13:M13)</f>
        <v>10.1</v>
      </c>
      <c r="O13" s="44">
        <f>+N13/$N$22</f>
        <v>0.00011896298201797963</v>
      </c>
    </row>
    <row r="14" spans="1:15" ht="19.5" customHeight="1">
      <c r="A14" s="43" t="s">
        <v>16</v>
      </c>
      <c r="B14" s="5"/>
      <c r="C14" s="5">
        <v>3.5</v>
      </c>
      <c r="D14" s="5">
        <v>16.36</v>
      </c>
      <c r="E14" s="5">
        <v>173.21</v>
      </c>
      <c r="F14" s="5">
        <v>0.41</v>
      </c>
      <c r="G14" s="5">
        <v>64.53</v>
      </c>
      <c r="H14" s="5">
        <v>268.46</v>
      </c>
      <c r="I14" s="5">
        <v>11.37</v>
      </c>
      <c r="J14" s="5">
        <v>2.2</v>
      </c>
      <c r="K14" s="5"/>
      <c r="L14" s="5">
        <v>61.05</v>
      </c>
      <c r="M14" s="5">
        <v>615</v>
      </c>
      <c r="N14" s="5">
        <f t="shared" si="0"/>
        <v>1216.0900000000001</v>
      </c>
      <c r="O14" s="44">
        <f aca="true" t="shared" si="1" ref="O14:O21">+N14/$N$22</f>
        <v>0.014323731960618305</v>
      </c>
    </row>
    <row r="15" spans="1:15" ht="19.5" customHeight="1">
      <c r="A15" s="43" t="s">
        <v>17</v>
      </c>
      <c r="B15" s="5"/>
      <c r="C15" s="5">
        <v>287.8</v>
      </c>
      <c r="D15" s="5">
        <v>518.2</v>
      </c>
      <c r="E15" s="5">
        <v>719.49</v>
      </c>
      <c r="F15" s="5">
        <v>315.02</v>
      </c>
      <c r="G15" s="5">
        <v>185.65</v>
      </c>
      <c r="H15" s="5">
        <v>555.36</v>
      </c>
      <c r="I15" s="5">
        <v>131.26</v>
      </c>
      <c r="J15" s="5">
        <v>8.45</v>
      </c>
      <c r="K15" s="5">
        <v>6.4</v>
      </c>
      <c r="L15" s="5">
        <v>18.5</v>
      </c>
      <c r="M15" s="5">
        <v>0.13</v>
      </c>
      <c r="N15" s="5">
        <f t="shared" si="0"/>
        <v>2746.2599999999998</v>
      </c>
      <c r="O15" s="44">
        <f t="shared" si="1"/>
        <v>0.03234685930660364</v>
      </c>
    </row>
    <row r="16" spans="1:15" ht="19.5" customHeight="1">
      <c r="A16" s="43" t="s">
        <v>18</v>
      </c>
      <c r="B16" s="5">
        <v>30</v>
      </c>
      <c r="C16" s="5">
        <v>17.8</v>
      </c>
      <c r="D16" s="5">
        <v>363.33</v>
      </c>
      <c r="E16" s="5">
        <v>682.43</v>
      </c>
      <c r="F16" s="5">
        <v>810.61</v>
      </c>
      <c r="G16" s="5">
        <v>5350</v>
      </c>
      <c r="H16" s="5">
        <v>1562.45</v>
      </c>
      <c r="I16" s="5">
        <v>1107.3</v>
      </c>
      <c r="J16" s="5">
        <v>101.95</v>
      </c>
      <c r="K16" s="5">
        <v>11496.7</v>
      </c>
      <c r="L16" s="5">
        <v>118.3</v>
      </c>
      <c r="M16" s="5">
        <v>144.41</v>
      </c>
      <c r="N16" s="5">
        <f t="shared" si="0"/>
        <v>21785.28</v>
      </c>
      <c r="O16" s="44">
        <f t="shared" si="1"/>
        <v>0.2565982052372922</v>
      </c>
    </row>
    <row r="17" spans="1:15" ht="19.5" customHeight="1">
      <c r="A17" s="43" t="s">
        <v>19</v>
      </c>
      <c r="B17" s="5"/>
      <c r="C17" s="5">
        <v>152.42</v>
      </c>
      <c r="D17" s="5">
        <v>193.35</v>
      </c>
      <c r="E17" s="5">
        <v>133.39</v>
      </c>
      <c r="F17" s="5">
        <v>79.64</v>
      </c>
      <c r="G17" s="5">
        <v>1234.72</v>
      </c>
      <c r="H17" s="5">
        <v>9243.42</v>
      </c>
      <c r="I17" s="5">
        <v>4418.75</v>
      </c>
      <c r="J17" s="5">
        <v>495.02</v>
      </c>
      <c r="K17" s="5">
        <v>2900.94</v>
      </c>
      <c r="L17" s="5">
        <v>3746.95</v>
      </c>
      <c r="M17" s="5">
        <v>537.5</v>
      </c>
      <c r="N17" s="5">
        <f t="shared" si="0"/>
        <v>23136.100000000002</v>
      </c>
      <c r="O17" s="44">
        <f t="shared" si="1"/>
        <v>0.27250885626397814</v>
      </c>
    </row>
    <row r="18" spans="1:15" ht="19.5" customHeight="1">
      <c r="A18" s="43" t="s">
        <v>20</v>
      </c>
      <c r="B18" s="5">
        <v>0.25</v>
      </c>
      <c r="C18" s="5">
        <v>127.25</v>
      </c>
      <c r="D18" s="5">
        <v>447.75</v>
      </c>
      <c r="E18" s="5">
        <v>62.93</v>
      </c>
      <c r="F18" s="5">
        <v>139.36</v>
      </c>
      <c r="G18" s="5">
        <v>592.15</v>
      </c>
      <c r="H18" s="5">
        <v>16401.26</v>
      </c>
      <c r="I18" s="5">
        <v>251.27</v>
      </c>
      <c r="J18" s="5">
        <v>66.85</v>
      </c>
      <c r="K18" s="5">
        <v>298</v>
      </c>
      <c r="L18" s="5">
        <v>382</v>
      </c>
      <c r="M18" s="5">
        <v>10.79</v>
      </c>
      <c r="N18" s="5">
        <f t="shared" si="0"/>
        <v>18779.859999999997</v>
      </c>
      <c r="O18" s="44">
        <f t="shared" si="1"/>
        <v>0.22119882648318562</v>
      </c>
    </row>
    <row r="19" spans="1:15" ht="19.5" customHeight="1">
      <c r="A19" s="43" t="s">
        <v>21</v>
      </c>
      <c r="B19" s="5"/>
      <c r="C19" s="5">
        <v>1</v>
      </c>
      <c r="D19" s="5">
        <v>385.82</v>
      </c>
      <c r="E19" s="5">
        <v>114.86</v>
      </c>
      <c r="F19" s="5">
        <v>431.7</v>
      </c>
      <c r="G19" s="5">
        <v>1335.58</v>
      </c>
      <c r="H19" s="5">
        <v>14360.72</v>
      </c>
      <c r="I19" s="5">
        <v>321.58</v>
      </c>
      <c r="J19" s="5"/>
      <c r="K19" s="5"/>
      <c r="L19" s="5">
        <v>9</v>
      </c>
      <c r="M19" s="5"/>
      <c r="N19" s="5">
        <f t="shared" si="0"/>
        <v>16960.260000000002</v>
      </c>
      <c r="O19" s="44">
        <f t="shared" si="1"/>
        <v>0.1997666440990356</v>
      </c>
    </row>
    <row r="20" spans="1:15" ht="19.5" customHeight="1">
      <c r="A20" s="43" t="s">
        <v>22</v>
      </c>
      <c r="B20" s="5"/>
      <c r="C20" s="5"/>
      <c r="D20" s="5">
        <v>59.8</v>
      </c>
      <c r="E20" s="5">
        <v>191</v>
      </c>
      <c r="F20" s="5"/>
      <c r="G20" s="5">
        <v>2.11</v>
      </c>
      <c r="H20" s="5">
        <v>13.5</v>
      </c>
      <c r="I20" s="5"/>
      <c r="J20" s="5"/>
      <c r="K20" s="5"/>
      <c r="L20" s="5"/>
      <c r="M20" s="5"/>
      <c r="N20" s="5">
        <f t="shared" si="0"/>
        <v>266.41</v>
      </c>
      <c r="O20" s="44">
        <f t="shared" si="1"/>
        <v>0.0031379136672683126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35.25</v>
      </c>
      <c r="C22" s="86">
        <f t="shared" si="2"/>
        <v>589.77</v>
      </c>
      <c r="D22" s="86">
        <f t="shared" si="2"/>
        <v>1984.61</v>
      </c>
      <c r="E22" s="86">
        <f t="shared" si="2"/>
        <v>2077.31</v>
      </c>
      <c r="F22" s="86">
        <f t="shared" si="2"/>
        <v>1776.74</v>
      </c>
      <c r="G22" s="86">
        <f t="shared" si="2"/>
        <v>8769.84</v>
      </c>
      <c r="H22" s="86">
        <f t="shared" si="2"/>
        <v>42405.17</v>
      </c>
      <c r="I22" s="86">
        <f t="shared" si="2"/>
        <v>6241.530000000001</v>
      </c>
      <c r="J22" s="86">
        <f>SUM(J13:J20)</f>
        <v>674.47</v>
      </c>
      <c r="K22" s="86">
        <f t="shared" si="2"/>
        <v>14702.04</v>
      </c>
      <c r="L22" s="86">
        <f t="shared" si="2"/>
        <v>4335.799999999999</v>
      </c>
      <c r="M22" s="86">
        <f t="shared" si="2"/>
        <v>1307.83</v>
      </c>
      <c r="N22" s="86">
        <f t="shared" si="0"/>
        <v>84900.36000000002</v>
      </c>
      <c r="O22" s="87">
        <f>SUM(O13:O20)</f>
        <v>0.9999999999999999</v>
      </c>
    </row>
    <row r="24" spans="9:14" ht="12.75">
      <c r="I24" s="10"/>
      <c r="N24" s="10"/>
    </row>
    <row r="25" spans="2:14" ht="12.75">
      <c r="B25" s="12"/>
      <c r="C25" s="12"/>
      <c r="D25" s="12"/>
      <c r="E25" s="12"/>
      <c r="F25" s="12"/>
      <c r="G25" s="12"/>
      <c r="H25" s="12"/>
      <c r="I25" s="12"/>
      <c r="J25" s="12"/>
      <c r="L25" s="12"/>
      <c r="M25" s="12"/>
      <c r="N25" s="12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4.7109375" style="0" bestFit="1" customWidth="1"/>
    <col min="3" max="3" width="5.7109375" style="0" bestFit="1" customWidth="1"/>
    <col min="4" max="4" width="9.28125" style="0" bestFit="1" customWidth="1"/>
    <col min="5" max="7" width="8.28125" style="0" bestFit="1" customWidth="1"/>
    <col min="8" max="9" width="9.28125" style="0" bestFit="1" customWidth="1"/>
    <col min="10" max="11" width="8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30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/>
      <c r="D13" s="5">
        <v>5.8</v>
      </c>
      <c r="E13" s="5"/>
      <c r="F13" s="5"/>
      <c r="G13" s="5">
        <v>25.56</v>
      </c>
      <c r="H13" s="5">
        <v>23.01</v>
      </c>
      <c r="I13" s="5">
        <v>0.75</v>
      </c>
      <c r="J13" s="5"/>
      <c r="K13" s="5"/>
      <c r="L13" s="5">
        <v>82</v>
      </c>
      <c r="M13" s="5">
        <v>20</v>
      </c>
      <c r="N13" s="5">
        <f aca="true" t="shared" si="0" ref="N13:N22">SUM(B13:M13)</f>
        <v>157.12</v>
      </c>
      <c r="O13" s="44">
        <f>+N13/$N$22</f>
        <v>0.0016188839015431739</v>
      </c>
    </row>
    <row r="14" spans="1:15" ht="19.5" customHeight="1">
      <c r="A14" s="43" t="s">
        <v>16</v>
      </c>
      <c r="B14" s="5"/>
      <c r="C14" s="5">
        <v>0.07</v>
      </c>
      <c r="D14" s="5">
        <v>128.18</v>
      </c>
      <c r="E14" s="5">
        <v>34.29</v>
      </c>
      <c r="F14" s="5">
        <v>3.3</v>
      </c>
      <c r="G14" s="5">
        <v>19.57</v>
      </c>
      <c r="H14" s="5">
        <v>43.76</v>
      </c>
      <c r="I14" s="5">
        <v>6.91</v>
      </c>
      <c r="J14" s="5"/>
      <c r="K14" s="5"/>
      <c r="L14" s="5">
        <v>34</v>
      </c>
      <c r="M14" s="5"/>
      <c r="N14" s="5">
        <f t="shared" si="0"/>
        <v>270.08</v>
      </c>
      <c r="O14" s="44">
        <f aca="true" t="shared" si="1" ref="O14:O21">+N14/$N$22</f>
        <v>0.002782765810391932</v>
      </c>
    </row>
    <row r="15" spans="1:15" ht="19.5" customHeight="1">
      <c r="A15" s="43" t="s">
        <v>17</v>
      </c>
      <c r="B15" s="5"/>
      <c r="C15" s="5">
        <v>6.44</v>
      </c>
      <c r="D15" s="5">
        <v>642.7</v>
      </c>
      <c r="E15" s="5">
        <v>1323.5</v>
      </c>
      <c r="F15" s="5">
        <v>104.55</v>
      </c>
      <c r="G15" s="5">
        <v>120.76</v>
      </c>
      <c r="H15" s="5">
        <v>158</v>
      </c>
      <c r="I15" s="5">
        <v>254.5</v>
      </c>
      <c r="J15" s="5">
        <v>81.5</v>
      </c>
      <c r="K15" s="5">
        <v>46.7</v>
      </c>
      <c r="L15" s="5">
        <v>176.7</v>
      </c>
      <c r="M15" s="5">
        <v>4.3</v>
      </c>
      <c r="N15" s="5">
        <f t="shared" si="0"/>
        <v>2919.65</v>
      </c>
      <c r="O15" s="44">
        <f t="shared" si="1"/>
        <v>0.03008257626744226</v>
      </c>
    </row>
    <row r="16" spans="1:15" ht="19.5" customHeight="1">
      <c r="A16" s="43" t="s">
        <v>18</v>
      </c>
      <c r="B16" s="5"/>
      <c r="C16" s="5">
        <v>22.07</v>
      </c>
      <c r="D16" s="5">
        <v>2020.66</v>
      </c>
      <c r="E16" s="5">
        <v>1884.3</v>
      </c>
      <c r="F16" s="5">
        <v>3610.45</v>
      </c>
      <c r="G16" s="5">
        <v>834.61</v>
      </c>
      <c r="H16" s="5">
        <v>1310.71</v>
      </c>
      <c r="I16" s="5">
        <v>1915.24</v>
      </c>
      <c r="J16" s="5">
        <v>1245.4</v>
      </c>
      <c r="K16" s="5">
        <v>2884.7</v>
      </c>
      <c r="L16" s="5">
        <v>1015.2</v>
      </c>
      <c r="M16" s="5">
        <v>61.2</v>
      </c>
      <c r="N16" s="5">
        <f t="shared" si="0"/>
        <v>16804.54</v>
      </c>
      <c r="O16" s="44">
        <f t="shared" si="1"/>
        <v>0.17314536200889974</v>
      </c>
    </row>
    <row r="17" spans="1:15" ht="19.5" customHeight="1">
      <c r="A17" s="43" t="s">
        <v>19</v>
      </c>
      <c r="B17" s="5"/>
      <c r="C17" s="5">
        <v>27.13</v>
      </c>
      <c r="D17" s="5">
        <v>12415.02</v>
      </c>
      <c r="E17" s="5">
        <v>1999.36</v>
      </c>
      <c r="F17" s="5">
        <v>2348.45</v>
      </c>
      <c r="G17" s="5">
        <v>2043.61</v>
      </c>
      <c r="H17" s="5">
        <v>5465.83</v>
      </c>
      <c r="I17" s="5">
        <v>4912.23</v>
      </c>
      <c r="J17" s="5">
        <v>689.65</v>
      </c>
      <c r="K17" s="5">
        <v>2247.25</v>
      </c>
      <c r="L17" s="5">
        <v>11.6</v>
      </c>
      <c r="M17" s="5">
        <v>13</v>
      </c>
      <c r="N17" s="5">
        <f t="shared" si="0"/>
        <v>32173.13</v>
      </c>
      <c r="O17" s="44">
        <f t="shared" si="1"/>
        <v>0.33149543163986595</v>
      </c>
    </row>
    <row r="18" spans="1:15" ht="19.5" customHeight="1">
      <c r="A18" s="43" t="s">
        <v>20</v>
      </c>
      <c r="B18" s="5"/>
      <c r="C18" s="5">
        <v>0.1</v>
      </c>
      <c r="D18" s="5">
        <v>291.16</v>
      </c>
      <c r="E18" s="5">
        <v>914.04</v>
      </c>
      <c r="F18" s="5">
        <v>1385.52</v>
      </c>
      <c r="G18" s="5">
        <v>467.77</v>
      </c>
      <c r="H18" s="5">
        <v>6842.51</v>
      </c>
      <c r="I18" s="5">
        <v>27889.45</v>
      </c>
      <c r="J18" s="5">
        <v>2869.9</v>
      </c>
      <c r="K18" s="5">
        <v>1140.9</v>
      </c>
      <c r="L18" s="5">
        <v>52.6</v>
      </c>
      <c r="M18" s="5">
        <v>182</v>
      </c>
      <c r="N18" s="5">
        <f t="shared" si="0"/>
        <v>42035.950000000004</v>
      </c>
      <c r="O18" s="44">
        <f t="shared" si="1"/>
        <v>0.4331168708062232</v>
      </c>
    </row>
    <row r="19" spans="1:15" ht="19.5" customHeight="1">
      <c r="A19" s="43" t="s">
        <v>21</v>
      </c>
      <c r="B19" s="5"/>
      <c r="C19" s="5">
        <v>0.01</v>
      </c>
      <c r="D19" s="5">
        <v>239.34</v>
      </c>
      <c r="E19" s="5">
        <v>1608.48</v>
      </c>
      <c r="F19" s="5">
        <v>611.62</v>
      </c>
      <c r="G19" s="5">
        <v>18.87</v>
      </c>
      <c r="H19" s="5">
        <v>26.03</v>
      </c>
      <c r="I19" s="5">
        <v>189.7</v>
      </c>
      <c r="J19" s="5"/>
      <c r="K19" s="5"/>
      <c r="L19" s="5"/>
      <c r="M19" s="5"/>
      <c r="N19" s="5">
        <f t="shared" si="0"/>
        <v>2694.0499999999997</v>
      </c>
      <c r="O19" s="44">
        <f t="shared" si="1"/>
        <v>0.027758109565633828</v>
      </c>
    </row>
    <row r="20" spans="1:15" ht="19.5" customHeight="1">
      <c r="A20" s="43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0</v>
      </c>
      <c r="C22" s="86">
        <f t="shared" si="2"/>
        <v>55.82</v>
      </c>
      <c r="D22" s="86">
        <f t="shared" si="2"/>
        <v>15742.86</v>
      </c>
      <c r="E22" s="86">
        <f t="shared" si="2"/>
        <v>7763.969999999999</v>
      </c>
      <c r="F22" s="86">
        <f t="shared" si="2"/>
        <v>8063.89</v>
      </c>
      <c r="G22" s="86">
        <f t="shared" si="2"/>
        <v>3530.7499999999995</v>
      </c>
      <c r="H22" s="86">
        <f t="shared" si="2"/>
        <v>13869.85</v>
      </c>
      <c r="I22" s="86">
        <f t="shared" si="2"/>
        <v>35168.78</v>
      </c>
      <c r="J22" s="86">
        <f>SUM(J13:J20)</f>
        <v>4886.450000000001</v>
      </c>
      <c r="K22" s="86">
        <f t="shared" si="2"/>
        <v>6319.549999999999</v>
      </c>
      <c r="L22" s="86">
        <f t="shared" si="2"/>
        <v>1372.1</v>
      </c>
      <c r="M22" s="86">
        <f t="shared" si="2"/>
        <v>280.5</v>
      </c>
      <c r="N22" s="86">
        <f t="shared" si="0"/>
        <v>97054.52</v>
      </c>
      <c r="O22" s="87">
        <f>SUM(O13:O20)</f>
        <v>1</v>
      </c>
    </row>
    <row r="24" spans="2:14" ht="12.75">
      <c r="B24" s="12"/>
      <c r="C24" s="12"/>
      <c r="D24" s="12"/>
      <c r="E24" s="12"/>
      <c r="F24" s="12"/>
      <c r="G24" s="12"/>
      <c r="H24" s="12"/>
      <c r="I24" s="12"/>
      <c r="K24" s="12"/>
      <c r="L24" s="12"/>
      <c r="M24" s="12"/>
      <c r="N24" s="12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7.0039062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00390625" style="0" bestFit="1" customWidth="1"/>
    <col min="8" max="8" width="9.140625" style="0" bestFit="1" customWidth="1"/>
    <col min="9" max="9" width="8.140625" style="0" bestFit="1" customWidth="1"/>
    <col min="10" max="10" width="7.00390625" style="0" bestFit="1" customWidth="1"/>
    <col min="11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28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39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5"/>
      <c r="H11" s="5"/>
      <c r="I11" s="5"/>
      <c r="J11" s="5"/>
      <c r="K11" s="5"/>
      <c r="L11" s="93"/>
      <c r="M11" s="93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5"/>
      <c r="H12" s="5"/>
      <c r="I12" s="5"/>
      <c r="J12" s="5"/>
      <c r="K12" s="5"/>
      <c r="L12" s="93"/>
      <c r="M12" s="93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>
        <v>5</v>
      </c>
      <c r="D13" s="5">
        <v>135.5</v>
      </c>
      <c r="E13" s="5"/>
      <c r="F13" s="5"/>
      <c r="G13" s="5">
        <v>30</v>
      </c>
      <c r="H13" s="5">
        <v>0.02</v>
      </c>
      <c r="I13" s="5"/>
      <c r="J13" s="5">
        <v>8.7</v>
      </c>
      <c r="K13" s="5">
        <v>10.7</v>
      </c>
      <c r="L13" s="93"/>
      <c r="M13" s="93"/>
      <c r="N13" s="5">
        <f>SUM(B13:M13)</f>
        <v>189.92</v>
      </c>
      <c r="O13" s="44">
        <f>+N13/$N$22</f>
        <v>0.003045545432780311</v>
      </c>
    </row>
    <row r="14" spans="1:15" ht="19.5" customHeight="1">
      <c r="A14" s="43" t="s">
        <v>16</v>
      </c>
      <c r="B14" s="93"/>
      <c r="C14" s="5"/>
      <c r="D14" s="5">
        <v>227.73</v>
      </c>
      <c r="E14" s="5">
        <v>265.44</v>
      </c>
      <c r="F14" s="5">
        <v>2.5</v>
      </c>
      <c r="G14" s="5">
        <v>158.92</v>
      </c>
      <c r="H14" s="5">
        <v>24.76</v>
      </c>
      <c r="I14" s="5">
        <v>0.78</v>
      </c>
      <c r="J14" s="5">
        <v>66.7</v>
      </c>
      <c r="K14" s="5">
        <v>136.4</v>
      </c>
      <c r="L14" s="93"/>
      <c r="M14" s="93"/>
      <c r="N14" s="5">
        <f aca="true" t="shared" si="0" ref="N14:N20">SUM(B14:M14)</f>
        <v>883.2299999999999</v>
      </c>
      <c r="O14" s="44">
        <f aca="true" t="shared" si="1" ref="O14:O20">+N14/$N$22</f>
        <v>0.014163421928151612</v>
      </c>
    </row>
    <row r="15" spans="1:15" ht="19.5" customHeight="1">
      <c r="A15" s="43" t="s">
        <v>17</v>
      </c>
      <c r="B15" s="93"/>
      <c r="C15" s="5">
        <v>120.33</v>
      </c>
      <c r="D15" s="5">
        <v>1539.22</v>
      </c>
      <c r="E15" s="5">
        <v>4861.81</v>
      </c>
      <c r="F15" s="5">
        <v>290.25</v>
      </c>
      <c r="G15" s="5">
        <v>364.36</v>
      </c>
      <c r="H15" s="5">
        <v>1968.67</v>
      </c>
      <c r="I15" s="5">
        <v>774.99</v>
      </c>
      <c r="J15" s="5">
        <v>81.4</v>
      </c>
      <c r="K15" s="5">
        <v>131.5</v>
      </c>
      <c r="L15" s="93"/>
      <c r="M15" s="93"/>
      <c r="N15" s="5">
        <f t="shared" si="0"/>
        <v>10132.529999999999</v>
      </c>
      <c r="O15" s="44">
        <f t="shared" si="1"/>
        <v>0.16248462754849138</v>
      </c>
    </row>
    <row r="16" spans="1:15" ht="19.5" customHeight="1">
      <c r="A16" s="43" t="s">
        <v>18</v>
      </c>
      <c r="B16" s="93"/>
      <c r="C16" s="5">
        <v>197.35</v>
      </c>
      <c r="D16" s="5">
        <v>9679.370000000026</v>
      </c>
      <c r="E16" s="5">
        <v>1659.41</v>
      </c>
      <c r="F16" s="5">
        <v>11368.75</v>
      </c>
      <c r="G16" s="5">
        <v>1220.08</v>
      </c>
      <c r="H16" s="5">
        <v>5987.74</v>
      </c>
      <c r="I16" s="5">
        <v>2486.8</v>
      </c>
      <c r="J16" s="5">
        <v>427.35</v>
      </c>
      <c r="K16" s="5">
        <v>277.15</v>
      </c>
      <c r="L16" s="93"/>
      <c r="M16" s="93"/>
      <c r="N16" s="5">
        <f t="shared" si="0"/>
        <v>33304.00000000003</v>
      </c>
      <c r="O16" s="44">
        <f t="shared" si="1"/>
        <v>0.5340608945519986</v>
      </c>
    </row>
    <row r="17" spans="1:15" ht="19.5" customHeight="1">
      <c r="A17" s="43" t="s">
        <v>19</v>
      </c>
      <c r="B17" s="93"/>
      <c r="C17" s="5">
        <v>104.03</v>
      </c>
      <c r="D17" s="5">
        <v>446.41</v>
      </c>
      <c r="E17" s="5">
        <v>493.23</v>
      </c>
      <c r="F17" s="5">
        <v>871.95</v>
      </c>
      <c r="G17" s="5">
        <v>698.63</v>
      </c>
      <c r="H17" s="5">
        <v>3122.96</v>
      </c>
      <c r="I17" s="5">
        <v>4274.97</v>
      </c>
      <c r="J17" s="5">
        <v>132.75</v>
      </c>
      <c r="K17" s="5">
        <v>113.85</v>
      </c>
      <c r="L17" s="93"/>
      <c r="M17" s="93"/>
      <c r="N17" s="5">
        <f t="shared" si="0"/>
        <v>10258.78</v>
      </c>
      <c r="O17" s="44">
        <f t="shared" si="1"/>
        <v>0.16450916477937028</v>
      </c>
    </row>
    <row r="18" spans="1:15" ht="19.5" customHeight="1">
      <c r="A18" s="43" t="s">
        <v>20</v>
      </c>
      <c r="B18" s="93"/>
      <c r="C18" s="5">
        <v>17.55</v>
      </c>
      <c r="D18" s="5">
        <v>703.83</v>
      </c>
      <c r="E18" s="5">
        <v>222.44</v>
      </c>
      <c r="F18" s="5">
        <v>670.93</v>
      </c>
      <c r="G18" s="5">
        <v>548.95</v>
      </c>
      <c r="H18" s="5">
        <v>4276.11</v>
      </c>
      <c r="I18" s="5">
        <v>649.08</v>
      </c>
      <c r="J18" s="5">
        <v>11.3</v>
      </c>
      <c r="K18" s="5">
        <v>0.5</v>
      </c>
      <c r="L18" s="93"/>
      <c r="M18" s="93"/>
      <c r="N18" s="5">
        <f t="shared" si="0"/>
        <v>7100.69</v>
      </c>
      <c r="O18" s="44">
        <f t="shared" si="1"/>
        <v>0.11386622788062778</v>
      </c>
    </row>
    <row r="19" spans="1:15" ht="19.5" customHeight="1">
      <c r="A19" s="43" t="s">
        <v>21</v>
      </c>
      <c r="B19" s="93"/>
      <c r="C19" s="5"/>
      <c r="D19" s="5">
        <v>177.12</v>
      </c>
      <c r="E19" s="5">
        <v>51.94</v>
      </c>
      <c r="F19" s="5">
        <v>230.45</v>
      </c>
      <c r="G19" s="5">
        <v>11.21</v>
      </c>
      <c r="H19" s="5">
        <v>15.86</v>
      </c>
      <c r="I19" s="5">
        <v>4.2</v>
      </c>
      <c r="J19" s="5"/>
      <c r="K19" s="5"/>
      <c r="L19" s="93"/>
      <c r="M19" s="93"/>
      <c r="N19" s="5">
        <f t="shared" si="0"/>
        <v>490.78</v>
      </c>
      <c r="O19" s="44">
        <f t="shared" si="1"/>
        <v>0.00787011787858004</v>
      </c>
    </row>
    <row r="20" spans="1:15" ht="19.5" customHeight="1">
      <c r="A20" s="43" t="s">
        <v>22</v>
      </c>
      <c r="B20" s="93"/>
      <c r="C20" s="5"/>
      <c r="D20" s="5"/>
      <c r="E20" s="5"/>
      <c r="F20" s="5"/>
      <c r="G20" s="5"/>
      <c r="H20" s="5"/>
      <c r="I20" s="5"/>
      <c r="J20" s="5"/>
      <c r="K20" s="5"/>
      <c r="L20" s="93"/>
      <c r="M20" s="93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46"/>
      <c r="H21" s="46"/>
      <c r="I21" s="46"/>
      <c r="J21" s="46"/>
      <c r="K21" s="46"/>
      <c r="L21" s="94"/>
      <c r="M21" s="94"/>
      <c r="N21" s="46">
        <f>SUM(B21:M21)</f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444.26000000000005</v>
      </c>
      <c r="D22" s="86">
        <f t="shared" si="2"/>
        <v>12909.180000000028</v>
      </c>
      <c r="E22" s="86">
        <f t="shared" si="2"/>
        <v>7554.269999999999</v>
      </c>
      <c r="F22" s="86">
        <f t="shared" si="2"/>
        <v>13434.830000000002</v>
      </c>
      <c r="G22" s="86">
        <f t="shared" si="2"/>
        <v>3032.1499999999996</v>
      </c>
      <c r="H22" s="86">
        <f t="shared" si="2"/>
        <v>15396.119999999999</v>
      </c>
      <c r="I22" s="86">
        <f t="shared" si="2"/>
        <v>8190.820000000001</v>
      </c>
      <c r="J22" s="86">
        <f>SUM(J11:J20)</f>
        <v>728.2</v>
      </c>
      <c r="K22" s="86">
        <f t="shared" si="2"/>
        <v>670.1</v>
      </c>
      <c r="L22" s="86">
        <f t="shared" si="2"/>
        <v>0</v>
      </c>
      <c r="M22" s="86">
        <f t="shared" si="2"/>
        <v>0</v>
      </c>
      <c r="N22" s="86">
        <f t="shared" si="2"/>
        <v>62359.93000000003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8.140625" style="0" bestFit="1" customWidth="1"/>
    <col min="4" max="4" width="9.140625" style="0" bestFit="1" customWidth="1"/>
    <col min="5" max="6" width="8.140625" style="0" bestFit="1" customWidth="1"/>
    <col min="7" max="7" width="4.57421875" style="0" bestFit="1" customWidth="1"/>
    <col min="8" max="9" width="8.140625" style="0" bestFit="1" customWidth="1"/>
    <col min="10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29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43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4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92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93"/>
      <c r="H11" s="5"/>
      <c r="I11" s="5"/>
      <c r="J11" s="5"/>
      <c r="K11" s="5"/>
      <c r="L11" s="93"/>
      <c r="M11" s="93"/>
      <c r="N11" s="5">
        <f aca="true" t="shared" si="0" ref="N11:N21"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93"/>
      <c r="H12" s="5"/>
      <c r="I12" s="5"/>
      <c r="J12" s="5"/>
      <c r="K12" s="5"/>
      <c r="L12" s="93"/>
      <c r="M12" s="93"/>
      <c r="N12" s="5">
        <f t="shared" si="0"/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/>
      <c r="D13" s="5"/>
      <c r="E13" s="5">
        <v>4.02</v>
      </c>
      <c r="F13" s="5"/>
      <c r="G13" s="93"/>
      <c r="H13" s="5"/>
      <c r="I13" s="5"/>
      <c r="J13" s="5"/>
      <c r="K13" s="5"/>
      <c r="L13" s="93"/>
      <c r="M13" s="93"/>
      <c r="N13" s="5">
        <f t="shared" si="0"/>
        <v>4.02</v>
      </c>
      <c r="O13" s="44">
        <f>+N13/$N$22</f>
        <v>0.00014629257496038813</v>
      </c>
    </row>
    <row r="14" spans="1:15" ht="19.5" customHeight="1">
      <c r="A14" s="43" t="s">
        <v>16</v>
      </c>
      <c r="B14" s="93"/>
      <c r="C14" s="5">
        <v>74.9</v>
      </c>
      <c r="D14" s="5">
        <v>362.49</v>
      </c>
      <c r="E14" s="5">
        <v>175.51</v>
      </c>
      <c r="F14" s="5">
        <v>3.6</v>
      </c>
      <c r="G14" s="93"/>
      <c r="H14" s="5">
        <v>12.97</v>
      </c>
      <c r="I14" s="5">
        <v>2.76</v>
      </c>
      <c r="J14" s="5">
        <v>4.5</v>
      </c>
      <c r="K14" s="5">
        <v>0.75</v>
      </c>
      <c r="L14" s="93"/>
      <c r="M14" s="93"/>
      <c r="N14" s="5">
        <f t="shared" si="0"/>
        <v>637.48</v>
      </c>
      <c r="O14" s="44">
        <f aca="true" t="shared" si="1" ref="O14:O20">+N14/$N$22</f>
        <v>0.02319865439943986</v>
      </c>
    </row>
    <row r="15" spans="1:15" ht="19.5" customHeight="1">
      <c r="A15" s="43" t="s">
        <v>17</v>
      </c>
      <c r="B15" s="93"/>
      <c r="C15" s="5">
        <v>360.2</v>
      </c>
      <c r="D15" s="5">
        <v>2422.590000000008</v>
      </c>
      <c r="E15" s="5">
        <v>411.56</v>
      </c>
      <c r="F15" s="5">
        <v>106.02</v>
      </c>
      <c r="G15" s="93"/>
      <c r="H15" s="5">
        <v>253.19</v>
      </c>
      <c r="I15" s="5">
        <v>37.05</v>
      </c>
      <c r="J15" s="5">
        <v>99.15</v>
      </c>
      <c r="K15" s="5">
        <v>123.85</v>
      </c>
      <c r="L15" s="93"/>
      <c r="M15" s="93"/>
      <c r="N15" s="5">
        <f t="shared" si="0"/>
        <v>3813.610000000008</v>
      </c>
      <c r="O15" s="44">
        <f t="shared" si="1"/>
        <v>0.13878179771012114</v>
      </c>
    </row>
    <row r="16" spans="1:15" ht="19.5" customHeight="1">
      <c r="A16" s="43" t="s">
        <v>18</v>
      </c>
      <c r="B16" s="93"/>
      <c r="C16" s="5">
        <v>1316.35</v>
      </c>
      <c r="D16" s="5">
        <v>2300.96</v>
      </c>
      <c r="E16" s="5">
        <v>1268.11</v>
      </c>
      <c r="F16" s="5">
        <v>320.85</v>
      </c>
      <c r="G16" s="93"/>
      <c r="H16" s="5">
        <v>1010.49</v>
      </c>
      <c r="I16" s="5">
        <v>181.36</v>
      </c>
      <c r="J16" s="5">
        <v>123.2</v>
      </c>
      <c r="K16" s="5">
        <v>172.47</v>
      </c>
      <c r="L16" s="93"/>
      <c r="M16" s="93"/>
      <c r="N16" s="5">
        <f t="shared" si="0"/>
        <v>6693.79</v>
      </c>
      <c r="O16" s="44">
        <f t="shared" si="1"/>
        <v>0.24359496899106878</v>
      </c>
    </row>
    <row r="17" spans="1:15" ht="19.5" customHeight="1">
      <c r="A17" s="43" t="s">
        <v>19</v>
      </c>
      <c r="B17" s="93"/>
      <c r="C17" s="5">
        <v>208.79</v>
      </c>
      <c r="D17" s="5">
        <v>2638.15</v>
      </c>
      <c r="E17" s="5">
        <v>1624.92</v>
      </c>
      <c r="F17" s="5">
        <v>424.69</v>
      </c>
      <c r="G17" s="93"/>
      <c r="H17" s="5">
        <v>1548.9</v>
      </c>
      <c r="I17" s="5">
        <v>853.99</v>
      </c>
      <c r="J17" s="5">
        <v>199.3</v>
      </c>
      <c r="K17" s="5">
        <v>231</v>
      </c>
      <c r="L17" s="93"/>
      <c r="M17" s="93"/>
      <c r="N17" s="5">
        <f t="shared" si="0"/>
        <v>7729.740000000001</v>
      </c>
      <c r="O17" s="44">
        <f t="shared" si="1"/>
        <v>0.2812944199936096</v>
      </c>
    </row>
    <row r="18" spans="1:15" ht="19.5" customHeight="1">
      <c r="A18" s="43" t="s">
        <v>20</v>
      </c>
      <c r="B18" s="93"/>
      <c r="C18" s="5">
        <v>108.21</v>
      </c>
      <c r="D18" s="5">
        <v>364.43</v>
      </c>
      <c r="E18" s="5">
        <v>85.46</v>
      </c>
      <c r="F18" s="5">
        <v>250.47</v>
      </c>
      <c r="G18" s="93"/>
      <c r="H18" s="5">
        <v>2099.93</v>
      </c>
      <c r="I18" s="5">
        <v>1627.27</v>
      </c>
      <c r="J18" s="5">
        <v>210.5</v>
      </c>
      <c r="K18" s="5">
        <v>86.8</v>
      </c>
      <c r="L18" s="93"/>
      <c r="M18" s="93"/>
      <c r="N18" s="5">
        <f t="shared" si="0"/>
        <v>4833.070000000001</v>
      </c>
      <c r="O18" s="44">
        <f t="shared" si="1"/>
        <v>0.1758811580258217</v>
      </c>
    </row>
    <row r="19" spans="1:15" ht="19.5" customHeight="1">
      <c r="A19" s="43" t="s">
        <v>21</v>
      </c>
      <c r="B19" s="93"/>
      <c r="C19" s="5"/>
      <c r="D19" s="5">
        <v>3216.54</v>
      </c>
      <c r="E19" s="5">
        <v>88.78</v>
      </c>
      <c r="F19" s="5">
        <v>43.56</v>
      </c>
      <c r="G19" s="93"/>
      <c r="H19" s="5">
        <v>2.89</v>
      </c>
      <c r="I19" s="5">
        <v>2</v>
      </c>
      <c r="J19" s="5"/>
      <c r="K19" s="5"/>
      <c r="L19" s="93"/>
      <c r="M19" s="93"/>
      <c r="N19" s="5">
        <f t="shared" si="0"/>
        <v>3353.77</v>
      </c>
      <c r="O19" s="44">
        <f t="shared" si="1"/>
        <v>0.12204767391166689</v>
      </c>
    </row>
    <row r="20" spans="1:15" ht="19.5" customHeight="1">
      <c r="A20" s="43" t="s">
        <v>22</v>
      </c>
      <c r="B20" s="93"/>
      <c r="C20" s="5"/>
      <c r="D20" s="5">
        <v>413.7</v>
      </c>
      <c r="E20" s="5"/>
      <c r="F20" s="5"/>
      <c r="G20" s="93"/>
      <c r="H20" s="5"/>
      <c r="I20" s="5"/>
      <c r="J20" s="5"/>
      <c r="K20" s="5"/>
      <c r="L20" s="93"/>
      <c r="M20" s="93"/>
      <c r="N20" s="5">
        <f t="shared" si="0"/>
        <v>413.7</v>
      </c>
      <c r="O20" s="44">
        <f t="shared" si="1"/>
        <v>0.015055034393311585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94"/>
      <c r="H21" s="46"/>
      <c r="I21" s="46"/>
      <c r="J21" s="46"/>
      <c r="K21" s="46"/>
      <c r="L21" s="94"/>
      <c r="M21" s="94"/>
      <c r="N21" s="46">
        <f t="shared" si="0"/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2068.45</v>
      </c>
      <c r="D22" s="86">
        <f t="shared" si="2"/>
        <v>11718.860000000008</v>
      </c>
      <c r="E22" s="86">
        <f t="shared" si="2"/>
        <v>3658.36</v>
      </c>
      <c r="F22" s="86">
        <f t="shared" si="2"/>
        <v>1149.19</v>
      </c>
      <c r="G22" s="86">
        <f t="shared" si="2"/>
        <v>0</v>
      </c>
      <c r="H22" s="86">
        <f t="shared" si="2"/>
        <v>4928.37</v>
      </c>
      <c r="I22" s="86">
        <f t="shared" si="2"/>
        <v>2704.4300000000003</v>
      </c>
      <c r="J22" s="86">
        <f>SUM(J11:J20)</f>
        <v>636.6500000000001</v>
      </c>
      <c r="K22" s="86">
        <f t="shared" si="2"/>
        <v>614.8699999999999</v>
      </c>
      <c r="L22" s="86">
        <f t="shared" si="2"/>
        <v>0</v>
      </c>
      <c r="M22" s="86">
        <f t="shared" si="2"/>
        <v>0</v>
      </c>
      <c r="N22" s="86">
        <f t="shared" si="2"/>
        <v>27479.18000000001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9" t="s">
        <v>123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2.75">
      <c r="A6" s="133" t="s">
        <v>128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ht="12.75">
      <c r="P7" s="17"/>
    </row>
    <row r="8" spans="1:18" ht="15">
      <c r="A8" s="130" t="s">
        <v>24</v>
      </c>
      <c r="B8" s="138" t="s">
        <v>80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34" t="s">
        <v>0</v>
      </c>
      <c r="R8" s="136" t="s">
        <v>34</v>
      </c>
    </row>
    <row r="9" spans="1:18" ht="15">
      <c r="A9" s="131"/>
      <c r="B9" s="112" t="s">
        <v>125</v>
      </c>
      <c r="C9" s="112" t="s">
        <v>126</v>
      </c>
      <c r="D9" s="112" t="s">
        <v>127</v>
      </c>
      <c r="E9" s="113" t="s">
        <v>1</v>
      </c>
      <c r="F9" s="113" t="s">
        <v>2</v>
      </c>
      <c r="G9" s="113" t="s">
        <v>3</v>
      </c>
      <c r="H9" s="113" t="s">
        <v>4</v>
      </c>
      <c r="I9" s="113" t="s">
        <v>5</v>
      </c>
      <c r="J9" s="113" t="s">
        <v>6</v>
      </c>
      <c r="K9" s="113" t="s">
        <v>7</v>
      </c>
      <c r="L9" s="113" t="s">
        <v>8</v>
      </c>
      <c r="M9" s="113" t="s">
        <v>51</v>
      </c>
      <c r="N9" s="113" t="s">
        <v>9</v>
      </c>
      <c r="O9" s="113" t="s">
        <v>10</v>
      </c>
      <c r="P9" s="113" t="s">
        <v>11</v>
      </c>
      <c r="Q9" s="141"/>
      <c r="R9" s="137"/>
    </row>
    <row r="10" spans="1:18" ht="12.75">
      <c r="A10" s="38" t="s">
        <v>12</v>
      </c>
      <c r="B10" s="38">
        <v>0</v>
      </c>
      <c r="C10" s="38">
        <v>0</v>
      </c>
      <c r="D10" s="38">
        <v>0</v>
      </c>
      <c r="E10" s="100">
        <v>0.30000000000000004</v>
      </c>
      <c r="F10" s="101">
        <v>0</v>
      </c>
      <c r="G10" s="101">
        <v>10</v>
      </c>
      <c r="H10" s="101">
        <v>1.85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1.01</v>
      </c>
      <c r="P10" s="101">
        <v>0</v>
      </c>
      <c r="Q10" s="101">
        <f>SUM(B10:P10)</f>
        <v>13.16</v>
      </c>
      <c r="R10" s="42">
        <f>+Q10/$Q$22</f>
        <v>2.30797266593331E-05</v>
      </c>
    </row>
    <row r="11" spans="1:18" ht="12.75">
      <c r="A11" s="43" t="s">
        <v>13</v>
      </c>
      <c r="B11" s="43">
        <v>0</v>
      </c>
      <c r="C11" s="43">
        <v>0</v>
      </c>
      <c r="D11" s="43">
        <v>0</v>
      </c>
      <c r="E11" s="102">
        <v>0.18</v>
      </c>
      <c r="F11" s="103">
        <v>30</v>
      </c>
      <c r="G11" s="103">
        <v>21.399999999999995</v>
      </c>
      <c r="H11" s="103">
        <v>0</v>
      </c>
      <c r="I11" s="103">
        <v>0</v>
      </c>
      <c r="J11" s="103">
        <v>2.01</v>
      </c>
      <c r="K11" s="103">
        <v>0.4384</v>
      </c>
      <c r="L11" s="103">
        <v>0</v>
      </c>
      <c r="M11" s="103">
        <v>0</v>
      </c>
      <c r="N11" s="103">
        <v>0</v>
      </c>
      <c r="O11" s="103">
        <v>0</v>
      </c>
      <c r="P11" s="103">
        <v>6.2</v>
      </c>
      <c r="Q11" s="103">
        <f aca="true" t="shared" si="0" ref="Q11:Q21">SUM(B11:P11)</f>
        <v>60.2284</v>
      </c>
      <c r="R11" s="44">
        <f aca="true" t="shared" si="1" ref="R11:R21">+Q11/$Q$22</f>
        <v>0.00010562728032894967</v>
      </c>
    </row>
    <row r="12" spans="1:18" ht="12.75">
      <c r="A12" s="43" t="s">
        <v>14</v>
      </c>
      <c r="B12" s="43">
        <v>0</v>
      </c>
      <c r="C12" s="43">
        <v>0</v>
      </c>
      <c r="D12" s="43">
        <v>0</v>
      </c>
      <c r="E12" s="102">
        <v>14.57</v>
      </c>
      <c r="F12" s="103">
        <v>16.9</v>
      </c>
      <c r="G12" s="103">
        <v>208.92999999999998</v>
      </c>
      <c r="H12" s="103">
        <v>59.2</v>
      </c>
      <c r="I12" s="103">
        <v>4.9</v>
      </c>
      <c r="J12" s="103">
        <v>288.09</v>
      </c>
      <c r="K12" s="103">
        <v>222.19920000000005</v>
      </c>
      <c r="L12" s="103">
        <v>119.35000000000001</v>
      </c>
      <c r="M12" s="103">
        <v>2.3000000000000003</v>
      </c>
      <c r="N12" s="103">
        <v>0.7500000000000001</v>
      </c>
      <c r="O12" s="103">
        <v>0.5650000000000001</v>
      </c>
      <c r="P12" s="103">
        <v>2.5999999999999996</v>
      </c>
      <c r="Q12" s="103">
        <f t="shared" si="0"/>
        <v>940.3542</v>
      </c>
      <c r="R12" s="44">
        <f t="shared" si="1"/>
        <v>0.0016491730926258242</v>
      </c>
    </row>
    <row r="13" spans="1:18" ht="12.75">
      <c r="A13" s="43" t="s">
        <v>15</v>
      </c>
      <c r="B13" s="43">
        <v>0</v>
      </c>
      <c r="C13" s="43">
        <v>0</v>
      </c>
      <c r="D13" s="43">
        <v>0</v>
      </c>
      <c r="E13" s="102">
        <v>14.549999999999999</v>
      </c>
      <c r="F13" s="103">
        <v>109.09</v>
      </c>
      <c r="G13" s="103">
        <v>278.6500000000001</v>
      </c>
      <c r="H13" s="103">
        <v>663.0400000000001</v>
      </c>
      <c r="I13" s="103">
        <v>38.31</v>
      </c>
      <c r="J13" s="103">
        <v>18.03</v>
      </c>
      <c r="K13" s="103">
        <v>23.808099999999996</v>
      </c>
      <c r="L13" s="103">
        <v>4.53</v>
      </c>
      <c r="M13" s="103">
        <v>21.65</v>
      </c>
      <c r="N13" s="103">
        <v>0.25</v>
      </c>
      <c r="O13" s="103">
        <v>0.38</v>
      </c>
      <c r="P13" s="103">
        <v>15.429999999999998</v>
      </c>
      <c r="Q13" s="103">
        <f t="shared" si="0"/>
        <v>1187.7181000000003</v>
      </c>
      <c r="R13" s="44">
        <f t="shared" si="1"/>
        <v>0.0020829946121840776</v>
      </c>
    </row>
    <row r="14" spans="1:18" ht="12.75">
      <c r="A14" s="43" t="s">
        <v>16</v>
      </c>
      <c r="B14" s="43">
        <v>0</v>
      </c>
      <c r="C14" s="43">
        <v>0</v>
      </c>
      <c r="D14" s="43">
        <v>0</v>
      </c>
      <c r="E14" s="102">
        <v>0.003</v>
      </c>
      <c r="F14" s="103">
        <v>71.97</v>
      </c>
      <c r="G14" s="103">
        <v>4097.859999999999</v>
      </c>
      <c r="H14" s="103">
        <v>15402.365</v>
      </c>
      <c r="I14" s="103">
        <v>7396.833000000001</v>
      </c>
      <c r="J14" s="103">
        <v>234.84139999999996</v>
      </c>
      <c r="K14" s="103">
        <v>323.60980000000006</v>
      </c>
      <c r="L14" s="103">
        <v>140.6414</v>
      </c>
      <c r="M14" s="103">
        <v>17.06</v>
      </c>
      <c r="N14" s="103">
        <v>4.89</v>
      </c>
      <c r="O14" s="103">
        <v>5.25</v>
      </c>
      <c r="P14" s="103">
        <v>2.7397</v>
      </c>
      <c r="Q14" s="103">
        <f t="shared" si="0"/>
        <v>27698.063299999998</v>
      </c>
      <c r="R14" s="44">
        <f t="shared" si="1"/>
        <v>0.04857627127332109</v>
      </c>
    </row>
    <row r="15" spans="1:18" ht="12.75">
      <c r="A15" s="43" t="s">
        <v>17</v>
      </c>
      <c r="B15" s="43">
        <v>0</v>
      </c>
      <c r="C15" s="43">
        <v>0</v>
      </c>
      <c r="D15" s="43">
        <v>0</v>
      </c>
      <c r="E15" s="102">
        <v>1.6</v>
      </c>
      <c r="F15" s="103">
        <v>165.56</v>
      </c>
      <c r="G15" s="103">
        <v>8141.920000000002</v>
      </c>
      <c r="H15" s="103">
        <v>5010.540000000002</v>
      </c>
      <c r="I15" s="103">
        <v>13565.660000000005</v>
      </c>
      <c r="J15" s="103">
        <v>7017.059100000001</v>
      </c>
      <c r="K15" s="103">
        <v>878.9361999999998</v>
      </c>
      <c r="L15" s="103">
        <v>91.53999999999999</v>
      </c>
      <c r="M15" s="103">
        <v>1.2</v>
      </c>
      <c r="N15" s="103">
        <v>4.630000000000001</v>
      </c>
      <c r="O15" s="103">
        <v>0.3335</v>
      </c>
      <c r="P15" s="103">
        <v>32.93</v>
      </c>
      <c r="Q15" s="103">
        <f>SUM(B15:P15)</f>
        <v>34911.9088</v>
      </c>
      <c r="R15" s="44">
        <f t="shared" si="1"/>
        <v>0.06122775929024055</v>
      </c>
    </row>
    <row r="16" spans="1:18" ht="12.75">
      <c r="A16" s="43" t="s">
        <v>18</v>
      </c>
      <c r="B16" s="43">
        <v>0.5</v>
      </c>
      <c r="C16" s="43">
        <v>0</v>
      </c>
      <c r="D16" s="43">
        <v>0</v>
      </c>
      <c r="E16" s="102">
        <v>0.03</v>
      </c>
      <c r="F16" s="103">
        <v>3165.72</v>
      </c>
      <c r="G16" s="103">
        <v>12272.490000000003</v>
      </c>
      <c r="H16" s="103">
        <v>31415.119999999995</v>
      </c>
      <c r="I16" s="103">
        <v>83063.27000000002</v>
      </c>
      <c r="J16" s="103">
        <v>241211.5637</v>
      </c>
      <c r="K16" s="103">
        <v>114822.52679999985</v>
      </c>
      <c r="L16" s="103">
        <v>7226.825000000007</v>
      </c>
      <c r="M16" s="103">
        <v>14.089999999999996</v>
      </c>
      <c r="N16" s="103">
        <v>21.000000000000004</v>
      </c>
      <c r="O16" s="103">
        <v>0</v>
      </c>
      <c r="P16" s="103">
        <v>0.55</v>
      </c>
      <c r="Q16" s="103">
        <f t="shared" si="0"/>
        <v>493213.68549999985</v>
      </c>
      <c r="R16" s="44">
        <f t="shared" si="1"/>
        <v>0.8649876174758568</v>
      </c>
    </row>
    <row r="17" spans="1:18" ht="12.75">
      <c r="A17" s="43" t="s">
        <v>19</v>
      </c>
      <c r="B17" s="43">
        <v>0</v>
      </c>
      <c r="C17" s="43">
        <v>0</v>
      </c>
      <c r="D17" s="43">
        <v>0</v>
      </c>
      <c r="E17" s="102">
        <v>0</v>
      </c>
      <c r="F17" s="103">
        <v>16.729999999999997</v>
      </c>
      <c r="G17" s="103">
        <v>982.0999999999999</v>
      </c>
      <c r="H17" s="103">
        <v>513.0999999999999</v>
      </c>
      <c r="I17" s="103">
        <v>443.231</v>
      </c>
      <c r="J17" s="103">
        <v>3077.15</v>
      </c>
      <c r="K17" s="103">
        <v>2336.4694</v>
      </c>
      <c r="L17" s="103">
        <v>459.4900000000001</v>
      </c>
      <c r="M17" s="103">
        <v>68.16999999999999</v>
      </c>
      <c r="N17" s="103">
        <v>56.501000000000005</v>
      </c>
      <c r="O17" s="103">
        <v>0</v>
      </c>
      <c r="P17" s="103">
        <v>1.5345</v>
      </c>
      <c r="Q17" s="103">
        <f t="shared" si="0"/>
        <v>7954.4758999999995</v>
      </c>
      <c r="R17" s="44">
        <f t="shared" si="1"/>
        <v>0.013950389778894576</v>
      </c>
    </row>
    <row r="18" spans="1:18" ht="12.75">
      <c r="A18" s="43" t="s">
        <v>20</v>
      </c>
      <c r="B18" s="43">
        <v>0</v>
      </c>
      <c r="C18" s="43">
        <v>0</v>
      </c>
      <c r="D18" s="43">
        <v>0</v>
      </c>
      <c r="E18" s="102">
        <v>1.8025</v>
      </c>
      <c r="F18" s="103">
        <v>19.82</v>
      </c>
      <c r="G18" s="103">
        <v>948.1999999999999</v>
      </c>
      <c r="H18" s="103">
        <v>81.26999999999998</v>
      </c>
      <c r="I18" s="103">
        <v>973.6299999999998</v>
      </c>
      <c r="J18" s="103">
        <v>567.04</v>
      </c>
      <c r="K18" s="103">
        <v>618.1109999999995</v>
      </c>
      <c r="L18" s="103">
        <v>274.35500000000013</v>
      </c>
      <c r="M18" s="103">
        <v>2</v>
      </c>
      <c r="N18" s="103">
        <v>5.71</v>
      </c>
      <c r="O18" s="103">
        <v>0</v>
      </c>
      <c r="P18" s="103">
        <v>0</v>
      </c>
      <c r="Q18" s="103">
        <f t="shared" si="0"/>
        <v>3491.938499999999</v>
      </c>
      <c r="R18" s="44">
        <f t="shared" si="1"/>
        <v>0.006124087088997082</v>
      </c>
    </row>
    <row r="19" spans="1:18" ht="12.75">
      <c r="A19" s="43" t="s">
        <v>21</v>
      </c>
      <c r="B19" s="43">
        <v>0</v>
      </c>
      <c r="C19" s="43">
        <v>0</v>
      </c>
      <c r="D19" s="43">
        <v>0</v>
      </c>
      <c r="E19" s="102">
        <v>9.2</v>
      </c>
      <c r="F19" s="103">
        <v>44.04</v>
      </c>
      <c r="G19" s="103">
        <v>103.20999999999998</v>
      </c>
      <c r="H19" s="103">
        <v>77.13000000000001</v>
      </c>
      <c r="I19" s="103">
        <v>41.1</v>
      </c>
      <c r="J19" s="103">
        <v>115.02</v>
      </c>
      <c r="K19" s="103">
        <v>182.34250000000003</v>
      </c>
      <c r="L19" s="103">
        <v>44.250000000000014</v>
      </c>
      <c r="M19" s="103">
        <v>0.8300000000000001</v>
      </c>
      <c r="N19" s="103">
        <v>0.77</v>
      </c>
      <c r="O19" s="103">
        <v>0</v>
      </c>
      <c r="P19" s="103">
        <v>0.01</v>
      </c>
      <c r="Q19" s="103">
        <f t="shared" si="0"/>
        <v>617.9025</v>
      </c>
      <c r="R19" s="44">
        <f t="shared" si="1"/>
        <v>0.0010836641946898608</v>
      </c>
    </row>
    <row r="20" spans="1:18" ht="12.75">
      <c r="A20" s="43" t="s">
        <v>22</v>
      </c>
      <c r="B20" s="43">
        <v>0</v>
      </c>
      <c r="C20" s="43">
        <v>0</v>
      </c>
      <c r="D20" s="43">
        <v>0</v>
      </c>
      <c r="E20" s="102">
        <v>0</v>
      </c>
      <c r="F20" s="103">
        <v>0</v>
      </c>
      <c r="G20" s="103">
        <v>40.370000000000005</v>
      </c>
      <c r="H20" s="103">
        <v>12.1</v>
      </c>
      <c r="I20" s="103">
        <v>4</v>
      </c>
      <c r="J20" s="103">
        <v>20.3</v>
      </c>
      <c r="K20" s="103">
        <v>0.269</v>
      </c>
      <c r="L20" s="103">
        <v>0.5</v>
      </c>
      <c r="M20" s="103">
        <v>0</v>
      </c>
      <c r="N20" s="103">
        <v>0</v>
      </c>
      <c r="O20" s="103">
        <v>0</v>
      </c>
      <c r="P20" s="103">
        <v>0</v>
      </c>
      <c r="Q20" s="103">
        <f t="shared" si="0"/>
        <v>77.53900000000002</v>
      </c>
      <c r="R20" s="44">
        <f t="shared" si="1"/>
        <v>0.00013598624053480466</v>
      </c>
    </row>
    <row r="21" spans="1:18" ht="12.75">
      <c r="A21" s="45" t="s">
        <v>23</v>
      </c>
      <c r="B21" s="45">
        <v>0</v>
      </c>
      <c r="C21" s="45">
        <v>0</v>
      </c>
      <c r="D21" s="45">
        <v>0</v>
      </c>
      <c r="E21" s="104">
        <v>0</v>
      </c>
      <c r="F21" s="104">
        <v>0</v>
      </c>
      <c r="G21" s="104">
        <v>13.01</v>
      </c>
      <c r="H21" s="104">
        <v>0.01</v>
      </c>
      <c r="I21" s="104">
        <v>12</v>
      </c>
      <c r="J21" s="104">
        <v>5</v>
      </c>
      <c r="K21" s="104">
        <v>0.4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6">
        <f t="shared" si="0"/>
        <v>30.419999999999998</v>
      </c>
      <c r="R21" s="49">
        <f t="shared" si="1"/>
        <v>5.334994566693866E-05</v>
      </c>
    </row>
    <row r="22" spans="1:18" ht="15">
      <c r="A22" s="85" t="s">
        <v>0</v>
      </c>
      <c r="B22" s="105">
        <f>SUM(B10:B21)</f>
        <v>0.5</v>
      </c>
      <c r="C22" s="105">
        <f>SUM(C10:C21)</f>
        <v>0</v>
      </c>
      <c r="D22" s="105">
        <f>SUM(D10:D21)</f>
        <v>0</v>
      </c>
      <c r="E22" s="105">
        <f>SUM(E10:E21)</f>
        <v>42.2355</v>
      </c>
      <c r="F22" s="105">
        <f aca="true" t="shared" si="2" ref="F22:O22">SUM(F10:F21)</f>
        <v>3639.83</v>
      </c>
      <c r="G22" s="105">
        <f t="shared" si="2"/>
        <v>27118.14</v>
      </c>
      <c r="H22" s="105">
        <f t="shared" si="2"/>
        <v>53235.72499999999</v>
      </c>
      <c r="I22" s="105">
        <f t="shared" si="2"/>
        <v>105542.93400000004</v>
      </c>
      <c r="J22" s="105">
        <f t="shared" si="2"/>
        <v>252556.10419999997</v>
      </c>
      <c r="K22" s="105">
        <f t="shared" si="2"/>
        <v>119409.11039999984</v>
      </c>
      <c r="L22" s="105">
        <f t="shared" si="2"/>
        <v>8361.481400000006</v>
      </c>
      <c r="M22" s="105">
        <f>SUM(M10:M21)</f>
        <v>127.29999999999998</v>
      </c>
      <c r="N22" s="105">
        <f t="shared" si="2"/>
        <v>94.501</v>
      </c>
      <c r="O22" s="105">
        <f t="shared" si="2"/>
        <v>7.5385</v>
      </c>
      <c r="P22" s="105">
        <f>SUM(P10:P21)</f>
        <v>61.99419999999999</v>
      </c>
      <c r="Q22" s="105">
        <f>SUM(Q10:Q21)</f>
        <v>570197.3941999999</v>
      </c>
      <c r="R22" s="87">
        <f>SUM(R10:R21)</f>
        <v>0.9999999999999999</v>
      </c>
    </row>
  </sheetData>
  <sheetProtection/>
  <mergeCells count="6">
    <mergeCell ref="A5:R5"/>
    <mergeCell ref="A6:R6"/>
    <mergeCell ref="A8:A9"/>
    <mergeCell ref="Q8:Q9"/>
    <mergeCell ref="R8:R9"/>
    <mergeCell ref="B8:P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5.421875" style="0" customWidth="1"/>
    <col min="3" max="3" width="5.57421875" style="0" bestFit="1" customWidth="1"/>
    <col min="4" max="5" width="7.140625" style="0" bestFit="1" customWidth="1"/>
    <col min="6" max="8" width="8.140625" style="0" bestFit="1" customWidth="1"/>
    <col min="9" max="9" width="8.00390625" style="0" customWidth="1"/>
    <col min="10" max="10" width="7.8515625" style="0" customWidth="1"/>
    <col min="11" max="11" width="7.140625" style="0" bestFit="1" customWidth="1"/>
    <col min="12" max="12" width="8.00390625" style="0" customWidth="1"/>
    <col min="13" max="13" width="7.0039062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121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37"/>
    </row>
    <row r="10" spans="1:15" ht="12.75">
      <c r="A10" s="38" t="s">
        <v>12</v>
      </c>
      <c r="B10" s="100"/>
      <c r="C10" s="101"/>
      <c r="D10" s="101">
        <v>66.45</v>
      </c>
      <c r="E10" s="101">
        <v>0.1</v>
      </c>
      <c r="F10" s="101">
        <v>2.5</v>
      </c>
      <c r="G10" s="101">
        <v>20.05</v>
      </c>
      <c r="H10" s="101">
        <v>0.09</v>
      </c>
      <c r="I10" s="101"/>
      <c r="J10" s="101"/>
      <c r="K10" s="101"/>
      <c r="L10" s="101"/>
      <c r="M10" s="101"/>
      <c r="N10" s="101">
        <f>SUM(B10:M10)</f>
        <v>89.19</v>
      </c>
      <c r="O10" s="42">
        <f>+N10/$N$22</f>
        <v>0.0021186930419965925</v>
      </c>
    </row>
    <row r="11" spans="1:15" ht="12.75">
      <c r="A11" s="43" t="s">
        <v>13</v>
      </c>
      <c r="B11" s="102"/>
      <c r="C11" s="103"/>
      <c r="D11" s="103">
        <v>89.68</v>
      </c>
      <c r="E11" s="103">
        <v>0.1</v>
      </c>
      <c r="F11" s="103">
        <v>2.5</v>
      </c>
      <c r="G11" s="103">
        <v>1.4</v>
      </c>
      <c r="H11" s="103">
        <v>0.0365</v>
      </c>
      <c r="I11" s="103"/>
      <c r="J11" s="103"/>
      <c r="K11" s="103"/>
      <c r="L11" s="103">
        <v>4.42</v>
      </c>
      <c r="M11" s="103"/>
      <c r="N11" s="103">
        <f aca="true" t="shared" si="0" ref="N11:N21">SUM(B11:M11)</f>
        <v>98.13650000000001</v>
      </c>
      <c r="O11" s="44">
        <f aca="true" t="shared" si="1" ref="O11:O21">+N11/$N$22</f>
        <v>0.002331215603945494</v>
      </c>
    </row>
    <row r="12" spans="1:15" ht="12.75">
      <c r="A12" s="43" t="s">
        <v>14</v>
      </c>
      <c r="B12" s="102"/>
      <c r="C12" s="103">
        <v>16.1</v>
      </c>
      <c r="D12" s="103">
        <v>174.48999999999998</v>
      </c>
      <c r="E12" s="103">
        <v>4</v>
      </c>
      <c r="F12" s="103">
        <v>12.2</v>
      </c>
      <c r="G12" s="103">
        <v>2.5</v>
      </c>
      <c r="H12" s="103">
        <v>2.2800000000000002</v>
      </c>
      <c r="I12" s="103">
        <v>0.81</v>
      </c>
      <c r="J12" s="103">
        <v>0.5</v>
      </c>
      <c r="K12" s="103"/>
      <c r="L12" s="103"/>
      <c r="M12" s="103">
        <v>5.51</v>
      </c>
      <c r="N12" s="103">
        <f t="shared" si="0"/>
        <v>218.38999999999996</v>
      </c>
      <c r="O12" s="44">
        <f t="shared" si="1"/>
        <v>0.0051878167220723815</v>
      </c>
    </row>
    <row r="13" spans="1:15" ht="12.75">
      <c r="A13" s="43" t="s">
        <v>15</v>
      </c>
      <c r="B13" s="102"/>
      <c r="C13" s="103">
        <v>20</v>
      </c>
      <c r="D13" s="103">
        <v>4.7299999999999995</v>
      </c>
      <c r="E13" s="103"/>
      <c r="F13" s="103"/>
      <c r="G13" s="103">
        <v>9.98</v>
      </c>
      <c r="H13" s="103">
        <v>148.48360000000002</v>
      </c>
      <c r="I13" s="103">
        <v>0.57</v>
      </c>
      <c r="J13" s="103">
        <v>1.1</v>
      </c>
      <c r="K13" s="103">
        <v>7.6</v>
      </c>
      <c r="L13" s="103">
        <v>10.8182</v>
      </c>
      <c r="M13" s="103">
        <v>0.5</v>
      </c>
      <c r="N13" s="103">
        <f t="shared" si="0"/>
        <v>203.7818</v>
      </c>
      <c r="O13" s="44">
        <f t="shared" si="1"/>
        <v>0.00484080145470951</v>
      </c>
    </row>
    <row r="14" spans="1:15" ht="12.75">
      <c r="A14" s="43" t="s">
        <v>16</v>
      </c>
      <c r="B14" s="102">
        <v>4.06</v>
      </c>
      <c r="C14" s="103">
        <v>4.3</v>
      </c>
      <c r="D14" s="103">
        <v>56.64000000000001</v>
      </c>
      <c r="E14" s="103">
        <v>72.09</v>
      </c>
      <c r="F14" s="103">
        <v>15.25</v>
      </c>
      <c r="G14" s="103">
        <v>46.694999999999986</v>
      </c>
      <c r="H14" s="103">
        <v>390.7520000000002</v>
      </c>
      <c r="I14" s="103">
        <v>49.089</v>
      </c>
      <c r="J14" s="103">
        <v>31.5</v>
      </c>
      <c r="K14" s="103">
        <v>27.760000000000005</v>
      </c>
      <c r="L14" s="103">
        <v>158.39600000000002</v>
      </c>
      <c r="M14" s="103">
        <v>0.14</v>
      </c>
      <c r="N14" s="103">
        <f t="shared" si="0"/>
        <v>856.6720000000001</v>
      </c>
      <c r="O14" s="44">
        <f t="shared" si="1"/>
        <v>0.020350095365773126</v>
      </c>
    </row>
    <row r="15" spans="1:15" ht="12.75">
      <c r="A15" s="43" t="s">
        <v>17</v>
      </c>
      <c r="B15" s="102">
        <v>51.56</v>
      </c>
      <c r="C15" s="103">
        <v>37.39090000000001</v>
      </c>
      <c r="D15" s="103">
        <v>276.42000000000013</v>
      </c>
      <c r="E15" s="103">
        <v>1459.94</v>
      </c>
      <c r="F15" s="103">
        <v>540.06</v>
      </c>
      <c r="G15" s="103">
        <v>587.5070000000001</v>
      </c>
      <c r="H15" s="103">
        <v>321.81929999999977</v>
      </c>
      <c r="I15" s="103">
        <v>99.19710000000005</v>
      </c>
      <c r="J15" s="103">
        <v>22.465</v>
      </c>
      <c r="K15" s="103">
        <v>19.580000000000002</v>
      </c>
      <c r="L15" s="103">
        <v>13.6548</v>
      </c>
      <c r="M15" s="103">
        <v>0.02</v>
      </c>
      <c r="N15" s="103">
        <f t="shared" si="0"/>
        <v>3429.6140999999993</v>
      </c>
      <c r="O15" s="44">
        <f t="shared" si="1"/>
        <v>0.08146989046309457</v>
      </c>
    </row>
    <row r="16" spans="1:15" ht="12.75">
      <c r="A16" s="43" t="s">
        <v>18</v>
      </c>
      <c r="B16" s="102">
        <v>12.41</v>
      </c>
      <c r="C16" s="103">
        <v>21.414599999999997</v>
      </c>
      <c r="D16" s="103">
        <v>1164.09</v>
      </c>
      <c r="E16" s="103">
        <v>355.97</v>
      </c>
      <c r="F16" s="103">
        <v>1030.6199999999997</v>
      </c>
      <c r="G16" s="103">
        <v>517.5835999999997</v>
      </c>
      <c r="H16" s="103">
        <v>1862.5109999999975</v>
      </c>
      <c r="I16" s="103">
        <v>1299.5147000000002</v>
      </c>
      <c r="J16" s="103">
        <v>116.87129999999998</v>
      </c>
      <c r="K16" s="103">
        <v>159.31</v>
      </c>
      <c r="L16" s="103">
        <v>201.8501</v>
      </c>
      <c r="M16" s="103">
        <v>128.47999999999996</v>
      </c>
      <c r="N16" s="103">
        <f t="shared" si="0"/>
        <v>6870.625299999996</v>
      </c>
      <c r="O16" s="44">
        <f t="shared" si="1"/>
        <v>0.16321051706778497</v>
      </c>
    </row>
    <row r="17" spans="1:15" ht="12.75">
      <c r="A17" s="43" t="s">
        <v>19</v>
      </c>
      <c r="B17" s="102">
        <v>32.15</v>
      </c>
      <c r="C17" s="103">
        <v>85.2958</v>
      </c>
      <c r="D17" s="103">
        <v>1429.09</v>
      </c>
      <c r="E17" s="103">
        <v>529.62</v>
      </c>
      <c r="F17" s="103">
        <v>1616.3699999999994</v>
      </c>
      <c r="G17" s="103">
        <v>765.1700999999991</v>
      </c>
      <c r="H17" s="103">
        <v>2622.096999999999</v>
      </c>
      <c r="I17" s="103">
        <v>7114.441400000022</v>
      </c>
      <c r="J17" s="103">
        <v>350.19250000000017</v>
      </c>
      <c r="K17" s="103">
        <v>315.6799999999999</v>
      </c>
      <c r="L17" s="103">
        <v>2311.3608999999997</v>
      </c>
      <c r="M17" s="103">
        <v>4.8</v>
      </c>
      <c r="N17" s="103">
        <f t="shared" si="0"/>
        <v>17176.267700000022</v>
      </c>
      <c r="O17" s="44">
        <f t="shared" si="1"/>
        <v>0.4080192719302709</v>
      </c>
    </row>
    <row r="18" spans="1:15" ht="12.75">
      <c r="A18" s="43" t="s">
        <v>20</v>
      </c>
      <c r="B18" s="102">
        <v>0.7000000000000001</v>
      </c>
      <c r="C18" s="103">
        <v>3.53</v>
      </c>
      <c r="D18" s="103">
        <v>859.0599999999998</v>
      </c>
      <c r="E18" s="103">
        <v>249.25999999999996</v>
      </c>
      <c r="F18" s="103">
        <v>376.89000000000004</v>
      </c>
      <c r="G18" s="103">
        <v>366.7169999999998</v>
      </c>
      <c r="H18" s="103">
        <v>2509.360399999999</v>
      </c>
      <c r="I18" s="103">
        <v>3484.875600000008</v>
      </c>
      <c r="J18" s="103">
        <v>495.85</v>
      </c>
      <c r="K18" s="103">
        <v>1834.0951999999997</v>
      </c>
      <c r="L18" s="103">
        <v>2001.8</v>
      </c>
      <c r="M18" s="103">
        <v>0.51</v>
      </c>
      <c r="N18" s="103">
        <f t="shared" si="0"/>
        <v>12182.648200000007</v>
      </c>
      <c r="O18" s="44">
        <f t="shared" si="1"/>
        <v>0.28939670337966505</v>
      </c>
    </row>
    <row r="19" spans="1:15" ht="12.75">
      <c r="A19" s="43" t="s">
        <v>21</v>
      </c>
      <c r="B19" s="102">
        <v>1.9100000000000001</v>
      </c>
      <c r="C19" s="103">
        <v>0.95</v>
      </c>
      <c r="D19" s="103">
        <v>11.775</v>
      </c>
      <c r="E19" s="103">
        <v>1.2000000000000002</v>
      </c>
      <c r="F19" s="103">
        <v>11.55</v>
      </c>
      <c r="G19" s="103">
        <v>63.86300000000001</v>
      </c>
      <c r="H19" s="103">
        <v>388.61530000000016</v>
      </c>
      <c r="I19" s="103">
        <v>181.82999999999993</v>
      </c>
      <c r="J19" s="103">
        <v>58.7</v>
      </c>
      <c r="K19" s="103">
        <v>33.22</v>
      </c>
      <c r="L19" s="103">
        <v>0.858</v>
      </c>
      <c r="M19" s="103">
        <v>0.01</v>
      </c>
      <c r="N19" s="103">
        <f t="shared" si="0"/>
        <v>754.4813000000001</v>
      </c>
      <c r="O19" s="44">
        <f t="shared" si="1"/>
        <v>0.01792257294121027</v>
      </c>
    </row>
    <row r="20" spans="1:15" ht="12.75">
      <c r="A20" s="43" t="s">
        <v>22</v>
      </c>
      <c r="B20" s="102">
        <v>0.25</v>
      </c>
      <c r="C20" s="103"/>
      <c r="D20" s="103">
        <v>0.12999999999999998</v>
      </c>
      <c r="E20" s="103">
        <v>3.6</v>
      </c>
      <c r="F20" s="103"/>
      <c r="G20" s="103"/>
      <c r="H20" s="103">
        <v>0.02</v>
      </c>
      <c r="I20" s="103">
        <v>0.41</v>
      </c>
      <c r="J20" s="103">
        <v>16.1</v>
      </c>
      <c r="K20" s="103">
        <v>28.07</v>
      </c>
      <c r="L20" s="103"/>
      <c r="M20" s="103"/>
      <c r="N20" s="103">
        <f t="shared" si="0"/>
        <v>48.58</v>
      </c>
      <c r="O20" s="44">
        <f t="shared" si="1"/>
        <v>0.0011540095075702932</v>
      </c>
    </row>
    <row r="21" spans="1:15" ht="12.75">
      <c r="A21" s="45" t="s">
        <v>23</v>
      </c>
      <c r="B21" s="104">
        <v>0.56</v>
      </c>
      <c r="C21" s="104"/>
      <c r="D21" s="104">
        <v>0.15</v>
      </c>
      <c r="E21" s="104">
        <v>12.8</v>
      </c>
      <c r="F21" s="104"/>
      <c r="G21" s="104"/>
      <c r="H21" s="104"/>
      <c r="I21" s="104">
        <v>0.4</v>
      </c>
      <c r="J21" s="104"/>
      <c r="K21" s="104"/>
      <c r="L21" s="104">
        <v>154.41</v>
      </c>
      <c r="M21" s="104"/>
      <c r="N21" s="106">
        <f t="shared" si="0"/>
        <v>168.32</v>
      </c>
      <c r="O21" s="49">
        <f t="shared" si="1"/>
        <v>0.003998412521906788</v>
      </c>
    </row>
    <row r="22" spans="1:15" ht="15">
      <c r="A22" s="85" t="s">
        <v>0</v>
      </c>
      <c r="B22" s="105">
        <f>SUM(B10:B21)</f>
        <v>103.60000000000001</v>
      </c>
      <c r="C22" s="105">
        <f aca="true" t="shared" si="2" ref="C22:N22">SUM(C10:C21)</f>
        <v>188.9813</v>
      </c>
      <c r="D22" s="105">
        <f t="shared" si="2"/>
        <v>4132.704999999999</v>
      </c>
      <c r="E22" s="105">
        <f t="shared" si="2"/>
        <v>2688.68</v>
      </c>
      <c r="F22" s="105">
        <f t="shared" si="2"/>
        <v>3607.939999999999</v>
      </c>
      <c r="G22" s="105">
        <f t="shared" si="2"/>
        <v>2381.4656999999984</v>
      </c>
      <c r="H22" s="105">
        <f t="shared" si="2"/>
        <v>8246.065099999996</v>
      </c>
      <c r="I22" s="105">
        <f t="shared" si="2"/>
        <v>12231.137800000031</v>
      </c>
      <c r="J22" s="105">
        <f>SUM(J10:J21)</f>
        <v>1093.2788</v>
      </c>
      <c r="K22" s="105">
        <f t="shared" si="2"/>
        <v>2425.3151999999995</v>
      </c>
      <c r="L22" s="105">
        <f t="shared" si="2"/>
        <v>4857.567999999999</v>
      </c>
      <c r="M22" s="105">
        <f t="shared" si="2"/>
        <v>139.96999999999994</v>
      </c>
      <c r="N22" s="105">
        <f t="shared" si="2"/>
        <v>42096.70690000003</v>
      </c>
      <c r="O22" s="87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3.57421875" style="0" bestFit="1" customWidth="1"/>
    <col min="3" max="3" width="5.57421875" style="0" bestFit="1" customWidth="1"/>
    <col min="4" max="5" width="7.140625" style="0" bestFit="1" customWidth="1"/>
    <col min="6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  <col min="13" max="13" width="3.57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117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37"/>
    </row>
    <row r="10" spans="1:15" ht="12.75">
      <c r="A10" s="38" t="s">
        <v>12</v>
      </c>
      <c r="B10" s="100"/>
      <c r="C10" s="101"/>
      <c r="D10" s="101">
        <v>1</v>
      </c>
      <c r="E10" s="101">
        <v>0.5</v>
      </c>
      <c r="F10" s="101"/>
      <c r="G10" s="101"/>
      <c r="H10" s="101"/>
      <c r="I10" s="101"/>
      <c r="J10" s="101"/>
      <c r="K10" s="101"/>
      <c r="L10" s="101"/>
      <c r="M10" s="101"/>
      <c r="N10" s="101">
        <f>SUM(B10:M10)</f>
        <v>1.5</v>
      </c>
      <c r="O10" s="42">
        <f>+N10/$N$22</f>
        <v>1.165914213485678E-05</v>
      </c>
    </row>
    <row r="11" spans="1:15" ht="12.75">
      <c r="A11" s="43" t="s">
        <v>13</v>
      </c>
      <c r="B11" s="102"/>
      <c r="C11" s="103"/>
      <c r="D11" s="103">
        <v>175.62</v>
      </c>
      <c r="E11" s="103"/>
      <c r="F11" s="103">
        <v>1.5</v>
      </c>
      <c r="G11" s="103"/>
      <c r="H11" s="103">
        <v>1.3199999999999998</v>
      </c>
      <c r="I11" s="103">
        <v>0.30000000000000004</v>
      </c>
      <c r="J11" s="103"/>
      <c r="K11" s="103"/>
      <c r="L11" s="103"/>
      <c r="M11" s="103"/>
      <c r="N11" s="103">
        <f aca="true" t="shared" si="0" ref="N11:N21">SUM(B11:M11)</f>
        <v>178.74</v>
      </c>
      <c r="O11" s="44">
        <f aca="true" t="shared" si="1" ref="O11:O21">+N11/$N$22</f>
        <v>0.001389303376789534</v>
      </c>
    </row>
    <row r="12" spans="1:15" ht="12.75">
      <c r="A12" s="43" t="s">
        <v>14</v>
      </c>
      <c r="B12" s="102"/>
      <c r="C12" s="103"/>
      <c r="D12" s="103">
        <v>295.03999999999996</v>
      </c>
      <c r="E12" s="103"/>
      <c r="F12" s="103"/>
      <c r="G12" s="103"/>
      <c r="H12" s="103">
        <v>0.07</v>
      </c>
      <c r="I12" s="103"/>
      <c r="J12" s="103"/>
      <c r="K12" s="103">
        <v>0.75</v>
      </c>
      <c r="L12" s="103">
        <v>20</v>
      </c>
      <c r="M12" s="103"/>
      <c r="N12" s="103">
        <f t="shared" si="0"/>
        <v>315.85999999999996</v>
      </c>
      <c r="O12" s="44">
        <f t="shared" si="1"/>
        <v>0.002455104423143908</v>
      </c>
    </row>
    <row r="13" spans="1:15" ht="12.75">
      <c r="A13" s="43" t="s">
        <v>15</v>
      </c>
      <c r="B13" s="102"/>
      <c r="C13" s="103"/>
      <c r="D13" s="103">
        <v>140.51999999999995</v>
      </c>
      <c r="E13" s="103">
        <v>13.309999999999999</v>
      </c>
      <c r="F13" s="103">
        <v>20.1</v>
      </c>
      <c r="G13" s="103">
        <v>12.634999999999996</v>
      </c>
      <c r="H13" s="103">
        <v>52.09609999999999</v>
      </c>
      <c r="I13" s="103">
        <v>18.080000000000002</v>
      </c>
      <c r="J13" s="103">
        <v>0.5</v>
      </c>
      <c r="K13" s="103">
        <v>0.3</v>
      </c>
      <c r="L13" s="103">
        <v>134.32000000000002</v>
      </c>
      <c r="M13" s="103"/>
      <c r="N13" s="103">
        <f t="shared" si="0"/>
        <v>391.86109999999996</v>
      </c>
      <c r="O13" s="44">
        <f t="shared" si="1"/>
        <v>0.00304584284134755</v>
      </c>
    </row>
    <row r="14" spans="1:15" ht="12.75">
      <c r="A14" s="43" t="s">
        <v>16</v>
      </c>
      <c r="B14" s="102"/>
      <c r="C14" s="103">
        <v>15.02</v>
      </c>
      <c r="D14" s="103">
        <v>182.05</v>
      </c>
      <c r="E14" s="103">
        <v>144.0799999999999</v>
      </c>
      <c r="F14" s="103">
        <v>89.31</v>
      </c>
      <c r="G14" s="103">
        <v>35.83</v>
      </c>
      <c r="H14" s="103">
        <v>372.66469999999975</v>
      </c>
      <c r="I14" s="103">
        <v>75.66000000000004</v>
      </c>
      <c r="J14" s="103">
        <v>21.85</v>
      </c>
      <c r="K14" s="103">
        <v>1.2400000000000002</v>
      </c>
      <c r="L14" s="103"/>
      <c r="M14" s="103">
        <v>0.01</v>
      </c>
      <c r="N14" s="103">
        <f t="shared" si="0"/>
        <v>937.7146999999998</v>
      </c>
      <c r="O14" s="44">
        <f t="shared" si="1"/>
        <v>0.007288632646163054</v>
      </c>
    </row>
    <row r="15" spans="1:15" ht="12.75">
      <c r="A15" s="43" t="s">
        <v>17</v>
      </c>
      <c r="B15" s="102"/>
      <c r="C15" s="103">
        <v>7.4399999999999995</v>
      </c>
      <c r="D15" s="103">
        <v>1270.6999999999994</v>
      </c>
      <c r="E15" s="103">
        <v>297.78</v>
      </c>
      <c r="F15" s="103">
        <v>125.47</v>
      </c>
      <c r="G15" s="103">
        <v>312.5457</v>
      </c>
      <c r="H15" s="103">
        <v>1271.9920999999974</v>
      </c>
      <c r="I15" s="103">
        <v>251.3299999999999</v>
      </c>
      <c r="J15" s="103">
        <v>7.7</v>
      </c>
      <c r="K15" s="103">
        <v>19.340000000000003</v>
      </c>
      <c r="L15" s="103">
        <v>8.2358</v>
      </c>
      <c r="M15" s="103">
        <v>0.033</v>
      </c>
      <c r="N15" s="103">
        <f t="shared" si="0"/>
        <v>3572.5665999999965</v>
      </c>
      <c r="O15" s="44">
        <f t="shared" si="1"/>
        <v>0.02776870785042799</v>
      </c>
    </row>
    <row r="16" spans="1:15" ht="12.75">
      <c r="A16" s="43" t="s">
        <v>18</v>
      </c>
      <c r="B16" s="102"/>
      <c r="C16" s="103">
        <v>20.660000000000007</v>
      </c>
      <c r="D16" s="103">
        <v>341.1</v>
      </c>
      <c r="E16" s="103">
        <v>869.8699999999998</v>
      </c>
      <c r="F16" s="103">
        <v>5082.35</v>
      </c>
      <c r="G16" s="103">
        <v>17115.552499999972</v>
      </c>
      <c r="H16" s="103">
        <v>4412.323600000002</v>
      </c>
      <c r="I16" s="103">
        <v>6082.820000000004</v>
      </c>
      <c r="J16" s="103">
        <v>65.7422</v>
      </c>
      <c r="K16" s="103">
        <v>2365.502000000001</v>
      </c>
      <c r="L16" s="103">
        <v>3.33</v>
      </c>
      <c r="M16" s="103">
        <v>0.08</v>
      </c>
      <c r="N16" s="103">
        <f t="shared" si="0"/>
        <v>36359.33029999999</v>
      </c>
      <c r="O16" s="44">
        <f t="shared" si="1"/>
        <v>0.28261239993060305</v>
      </c>
    </row>
    <row r="17" spans="1:15" ht="12.75">
      <c r="A17" s="43" t="s">
        <v>19</v>
      </c>
      <c r="B17" s="102"/>
      <c r="C17" s="103">
        <v>25.65</v>
      </c>
      <c r="D17" s="103">
        <v>800.7199999999995</v>
      </c>
      <c r="E17" s="103">
        <v>221.93999999999997</v>
      </c>
      <c r="F17" s="103">
        <v>3635.1</v>
      </c>
      <c r="G17" s="103">
        <v>4551.250000000001</v>
      </c>
      <c r="H17" s="103">
        <v>24544.153100000014</v>
      </c>
      <c r="I17" s="103">
        <v>18759.39000000001</v>
      </c>
      <c r="J17" s="103">
        <v>390.85</v>
      </c>
      <c r="K17" s="103">
        <v>1842.9030000000002</v>
      </c>
      <c r="L17" s="103">
        <v>66.5583</v>
      </c>
      <c r="M17" s="103">
        <v>3.11</v>
      </c>
      <c r="N17" s="103">
        <f t="shared" si="0"/>
        <v>54841.62440000002</v>
      </c>
      <c r="O17" s="44">
        <f t="shared" si="1"/>
        <v>0.4262708625240199</v>
      </c>
    </row>
    <row r="18" spans="1:15" ht="12.75">
      <c r="A18" s="43" t="s">
        <v>20</v>
      </c>
      <c r="B18" s="102"/>
      <c r="C18" s="103">
        <v>74.00999999999999</v>
      </c>
      <c r="D18" s="103">
        <v>849.8499999999995</v>
      </c>
      <c r="E18" s="103">
        <v>687.7700000000001</v>
      </c>
      <c r="F18" s="103">
        <v>747.3</v>
      </c>
      <c r="G18" s="103">
        <v>1280.9799999999996</v>
      </c>
      <c r="H18" s="103">
        <v>4786.453700000004</v>
      </c>
      <c r="I18" s="103">
        <v>20708.190000000002</v>
      </c>
      <c r="J18" s="103">
        <v>296.65</v>
      </c>
      <c r="K18" s="103">
        <v>652.5300000000003</v>
      </c>
      <c r="L18" s="103">
        <v>0.17160000000000003</v>
      </c>
      <c r="M18" s="103">
        <v>0.8600000000000001</v>
      </c>
      <c r="N18" s="103">
        <f t="shared" si="0"/>
        <v>30084.765300000006</v>
      </c>
      <c r="O18" s="44">
        <f t="shared" si="1"/>
        <v>0.2338417031510048</v>
      </c>
    </row>
    <row r="19" spans="1:15" ht="12.75">
      <c r="A19" s="43" t="s">
        <v>21</v>
      </c>
      <c r="B19" s="102"/>
      <c r="C19" s="103">
        <v>0.12</v>
      </c>
      <c r="D19" s="103">
        <v>54.43</v>
      </c>
      <c r="E19" s="103">
        <v>12.45</v>
      </c>
      <c r="F19" s="103">
        <v>394.45</v>
      </c>
      <c r="G19" s="103">
        <v>167.34199999999998</v>
      </c>
      <c r="H19" s="103">
        <v>425.89589999999964</v>
      </c>
      <c r="I19" s="103">
        <v>76.12999999999998</v>
      </c>
      <c r="J19" s="103">
        <v>9.799999999999999</v>
      </c>
      <c r="K19" s="103">
        <v>50.89</v>
      </c>
      <c r="L19" s="103">
        <v>0.0452</v>
      </c>
      <c r="M19" s="103"/>
      <c r="N19" s="103">
        <f t="shared" si="0"/>
        <v>1191.5530999999994</v>
      </c>
      <c r="O19" s="44">
        <f t="shared" si="1"/>
        <v>0.009261657969419471</v>
      </c>
    </row>
    <row r="20" spans="1:15" ht="12.75">
      <c r="A20" s="43" t="s">
        <v>22</v>
      </c>
      <c r="B20" s="102"/>
      <c r="C20" s="103">
        <v>5</v>
      </c>
      <c r="D20" s="103">
        <v>44.949999999999996</v>
      </c>
      <c r="E20" s="103">
        <v>1.2</v>
      </c>
      <c r="F20" s="103">
        <v>129</v>
      </c>
      <c r="G20" s="103">
        <v>14.88</v>
      </c>
      <c r="H20" s="103">
        <v>21.7</v>
      </c>
      <c r="I20" s="103">
        <v>0.01</v>
      </c>
      <c r="J20" s="103"/>
      <c r="K20" s="103"/>
      <c r="L20" s="103"/>
      <c r="M20" s="103"/>
      <c r="N20" s="103">
        <f t="shared" si="0"/>
        <v>216.73999999999998</v>
      </c>
      <c r="O20" s="44">
        <f t="shared" si="1"/>
        <v>0.001684668310872572</v>
      </c>
    </row>
    <row r="21" spans="1:15" ht="12.75">
      <c r="A21" s="45" t="s">
        <v>23</v>
      </c>
      <c r="B21" s="104"/>
      <c r="C21" s="104"/>
      <c r="D21" s="104">
        <v>82.05</v>
      </c>
      <c r="E21" s="104">
        <v>467.6</v>
      </c>
      <c r="F21" s="104">
        <v>6.2</v>
      </c>
      <c r="G21" s="104">
        <v>6</v>
      </c>
      <c r="H21" s="104">
        <v>0.3</v>
      </c>
      <c r="I21" s="104"/>
      <c r="J21" s="104"/>
      <c r="K21" s="104"/>
      <c r="L21" s="104"/>
      <c r="M21" s="104"/>
      <c r="N21" s="106">
        <f t="shared" si="0"/>
        <v>562.15</v>
      </c>
      <c r="O21" s="49">
        <f t="shared" si="1"/>
        <v>0.004369457834073159</v>
      </c>
    </row>
    <row r="22" spans="1:15" ht="15">
      <c r="A22" s="85" t="s">
        <v>0</v>
      </c>
      <c r="B22" s="105">
        <f>SUM(B10:B21)</f>
        <v>0</v>
      </c>
      <c r="C22" s="105">
        <f aca="true" t="shared" si="2" ref="C22:N22">SUM(C10:C21)</f>
        <v>147.9</v>
      </c>
      <c r="D22" s="105">
        <f t="shared" si="2"/>
        <v>4238.029999999998</v>
      </c>
      <c r="E22" s="105">
        <f t="shared" si="2"/>
        <v>2716.499999999999</v>
      </c>
      <c r="F22" s="105">
        <f t="shared" si="2"/>
        <v>10230.78</v>
      </c>
      <c r="G22" s="105">
        <f t="shared" si="2"/>
        <v>23497.015199999973</v>
      </c>
      <c r="H22" s="105">
        <f t="shared" si="2"/>
        <v>35888.96920000002</v>
      </c>
      <c r="I22" s="105">
        <f t="shared" si="2"/>
        <v>45971.91000000002</v>
      </c>
      <c r="J22" s="105">
        <f>SUM(J10:J21)</f>
        <v>793.0921999999999</v>
      </c>
      <c r="K22" s="105">
        <f t="shared" si="2"/>
        <v>4933.455000000003</v>
      </c>
      <c r="L22" s="105">
        <f t="shared" si="2"/>
        <v>232.66090000000005</v>
      </c>
      <c r="M22" s="105">
        <f t="shared" si="2"/>
        <v>4.093</v>
      </c>
      <c r="N22" s="105">
        <f t="shared" si="2"/>
        <v>128654.40550000002</v>
      </c>
      <c r="O22" s="87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4" width="8.140625" style="0" bestFit="1" customWidth="1"/>
    <col min="5" max="6" width="9.140625" style="0" bestFit="1" customWidth="1"/>
    <col min="7" max="7" width="10.00390625" style="0" bestFit="1" customWidth="1"/>
    <col min="8" max="9" width="9.8515625" style="0" customWidth="1"/>
    <col min="10" max="12" width="8.140625" style="0" bestFit="1" customWidth="1"/>
    <col min="13" max="13" width="9.140625" style="0" bestFit="1" customWidth="1"/>
    <col min="14" max="14" width="11.0039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115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37"/>
    </row>
    <row r="10" spans="1:15" ht="19.5" customHeight="1">
      <c r="A10" s="38" t="s">
        <v>12</v>
      </c>
      <c r="B10" s="39"/>
      <c r="C10" s="98"/>
      <c r="D10" s="98"/>
      <c r="E10" s="98"/>
      <c r="F10" s="98"/>
      <c r="G10" s="98">
        <v>250</v>
      </c>
      <c r="H10" s="98">
        <v>2.7</v>
      </c>
      <c r="I10" s="98"/>
      <c r="J10" s="98"/>
      <c r="K10" s="98"/>
      <c r="L10" s="98"/>
      <c r="M10" s="98"/>
      <c r="N10" s="98">
        <v>252.7</v>
      </c>
      <c r="O10" s="42">
        <f>+N10/$N$22</f>
        <v>0.002384136713233598</v>
      </c>
    </row>
    <row r="11" spans="1:15" ht="19.5" customHeight="1">
      <c r="A11" s="43" t="s">
        <v>13</v>
      </c>
      <c r="B11" s="5"/>
      <c r="C11" s="9"/>
      <c r="D11" s="9">
        <v>62.06</v>
      </c>
      <c r="E11" s="9"/>
      <c r="F11" s="9">
        <v>0.5</v>
      </c>
      <c r="G11" s="9">
        <v>2.805</v>
      </c>
      <c r="H11" s="9">
        <v>0.65</v>
      </c>
      <c r="I11" s="9"/>
      <c r="J11" s="9"/>
      <c r="K11" s="9"/>
      <c r="L11" s="9"/>
      <c r="M11" s="9"/>
      <c r="N11" s="9">
        <v>66.01500000000001</v>
      </c>
      <c r="O11" s="44">
        <f aca="true" t="shared" si="0" ref="O11:O21">+N11/$N$22</f>
        <v>0.0006228285917060388</v>
      </c>
    </row>
    <row r="12" spans="1:15" ht="19.5" customHeight="1">
      <c r="A12" s="43" t="s">
        <v>14</v>
      </c>
      <c r="B12" s="5"/>
      <c r="C12" s="9"/>
      <c r="D12" s="9">
        <v>26.55</v>
      </c>
      <c r="E12" s="9">
        <v>7.450000000000001</v>
      </c>
      <c r="F12" s="9"/>
      <c r="G12" s="9">
        <v>49.6</v>
      </c>
      <c r="H12" s="9">
        <v>27.774</v>
      </c>
      <c r="I12" s="9">
        <v>8.7</v>
      </c>
      <c r="J12" s="9">
        <v>3.14</v>
      </c>
      <c r="K12" s="9">
        <v>7.5</v>
      </c>
      <c r="L12" s="9"/>
      <c r="M12" s="9"/>
      <c r="N12" s="9">
        <v>130.714</v>
      </c>
      <c r="O12" s="44">
        <f t="shared" si="0"/>
        <v>0.0012332411805841574</v>
      </c>
    </row>
    <row r="13" spans="1:15" ht="19.5" customHeight="1">
      <c r="A13" s="43" t="s">
        <v>15</v>
      </c>
      <c r="B13" s="5"/>
      <c r="C13" s="9"/>
      <c r="D13" s="9">
        <v>113.55999999999999</v>
      </c>
      <c r="E13" s="9">
        <v>100.45</v>
      </c>
      <c r="F13" s="9">
        <v>1.4000000000000001</v>
      </c>
      <c r="G13" s="9">
        <v>224.355</v>
      </c>
      <c r="H13" s="9">
        <v>95.3032</v>
      </c>
      <c r="I13" s="9">
        <v>30.442200000000007</v>
      </c>
      <c r="J13" s="9">
        <v>5.3</v>
      </c>
      <c r="K13" s="9">
        <v>5.01</v>
      </c>
      <c r="L13" s="9">
        <v>242.9</v>
      </c>
      <c r="M13" s="9"/>
      <c r="N13" s="9">
        <v>818.7204</v>
      </c>
      <c r="O13" s="44">
        <f t="shared" si="0"/>
        <v>0.007724342554464966</v>
      </c>
    </row>
    <row r="14" spans="1:15" ht="19.5" customHeight="1">
      <c r="A14" s="43" t="s">
        <v>16</v>
      </c>
      <c r="B14" s="5"/>
      <c r="C14" s="9">
        <v>11.51</v>
      </c>
      <c r="D14" s="9">
        <v>586.7</v>
      </c>
      <c r="E14" s="9">
        <v>881.3800000000002</v>
      </c>
      <c r="F14" s="9">
        <v>408.53</v>
      </c>
      <c r="G14" s="9">
        <v>223.91690000000003</v>
      </c>
      <c r="H14" s="9">
        <v>161.0566000000001</v>
      </c>
      <c r="I14" s="9">
        <v>35.478</v>
      </c>
      <c r="J14" s="9">
        <v>35.16</v>
      </c>
      <c r="K14" s="9">
        <v>8.95</v>
      </c>
      <c r="L14" s="9">
        <v>10.94</v>
      </c>
      <c r="M14" s="9"/>
      <c r="N14" s="9">
        <v>2363.6215</v>
      </c>
      <c r="O14" s="44">
        <f t="shared" si="0"/>
        <v>0.022299947741742255</v>
      </c>
    </row>
    <row r="15" spans="1:15" ht="19.5" customHeight="1">
      <c r="A15" s="43" t="s">
        <v>17</v>
      </c>
      <c r="B15" s="5"/>
      <c r="C15" s="9">
        <v>18.220000000000002</v>
      </c>
      <c r="D15" s="9">
        <v>2625.2</v>
      </c>
      <c r="E15" s="9">
        <v>4055.690000000001</v>
      </c>
      <c r="F15" s="9">
        <v>1321.3000000000002</v>
      </c>
      <c r="G15" s="9">
        <v>263.4513</v>
      </c>
      <c r="H15" s="9">
        <v>7066.519700000014</v>
      </c>
      <c r="I15" s="9">
        <v>853.65</v>
      </c>
      <c r="J15" s="9">
        <v>3562.32</v>
      </c>
      <c r="K15" s="9">
        <v>40.04</v>
      </c>
      <c r="L15" s="9">
        <v>47.620000000000005</v>
      </c>
      <c r="M15" s="9"/>
      <c r="N15" s="9">
        <v>19854.011000000017</v>
      </c>
      <c r="O15" s="44">
        <f t="shared" si="0"/>
        <v>0.18731569659692815</v>
      </c>
    </row>
    <row r="16" spans="1:15" ht="19.5" customHeight="1">
      <c r="A16" s="43" t="s">
        <v>18</v>
      </c>
      <c r="B16" s="5"/>
      <c r="C16" s="9">
        <v>50.790000000000006</v>
      </c>
      <c r="D16" s="9">
        <v>1881.2199999999996</v>
      </c>
      <c r="E16" s="9">
        <v>16110.080000000005</v>
      </c>
      <c r="F16" s="9">
        <v>2071.7</v>
      </c>
      <c r="G16" s="9">
        <v>23510.685999999983</v>
      </c>
      <c r="H16" s="9">
        <v>9854.572200000024</v>
      </c>
      <c r="I16" s="9">
        <v>14647.130000000003</v>
      </c>
      <c r="J16" s="9">
        <v>63.470000000000006</v>
      </c>
      <c r="K16" s="9">
        <v>95.07</v>
      </c>
      <c r="L16" s="9">
        <v>0.55</v>
      </c>
      <c r="M16" s="9">
        <v>0.01</v>
      </c>
      <c r="N16" s="9">
        <v>68285.27820000003</v>
      </c>
      <c r="O16" s="44">
        <f t="shared" si="0"/>
        <v>0.6442478778392954</v>
      </c>
    </row>
    <row r="17" spans="1:15" ht="19.5" customHeight="1">
      <c r="A17" s="43" t="s">
        <v>19</v>
      </c>
      <c r="B17" s="5"/>
      <c r="C17" s="9">
        <v>19.44</v>
      </c>
      <c r="D17" s="9">
        <v>318.49999999999994</v>
      </c>
      <c r="E17" s="9">
        <v>44.360000000000014</v>
      </c>
      <c r="F17" s="9">
        <v>306.95</v>
      </c>
      <c r="G17" s="9">
        <v>518.8585999999999</v>
      </c>
      <c r="H17" s="9">
        <v>938.283899999999</v>
      </c>
      <c r="I17" s="9">
        <v>1346.7699999999995</v>
      </c>
      <c r="J17" s="9">
        <v>267.15</v>
      </c>
      <c r="K17" s="9">
        <v>60.71</v>
      </c>
      <c r="L17" s="9">
        <v>228.72</v>
      </c>
      <c r="M17" s="9">
        <v>1.03</v>
      </c>
      <c r="N17" s="9">
        <v>4050.7724999999987</v>
      </c>
      <c r="O17" s="44">
        <f t="shared" si="0"/>
        <v>0.03821763131858742</v>
      </c>
    </row>
    <row r="18" spans="1:15" ht="19.5" customHeight="1">
      <c r="A18" s="43" t="s">
        <v>20</v>
      </c>
      <c r="B18" s="5"/>
      <c r="C18" s="9">
        <v>261.88</v>
      </c>
      <c r="D18" s="9">
        <v>105.99</v>
      </c>
      <c r="E18" s="9">
        <v>41.28</v>
      </c>
      <c r="F18" s="9">
        <v>798.9500000000002</v>
      </c>
      <c r="G18" s="9">
        <v>1654.3528999999996</v>
      </c>
      <c r="H18" s="9">
        <v>976.8643999999996</v>
      </c>
      <c r="I18" s="9">
        <v>761.66</v>
      </c>
      <c r="J18" s="9">
        <v>99.48999999999998</v>
      </c>
      <c r="K18" s="9">
        <v>38.81999999999999</v>
      </c>
      <c r="L18" s="9">
        <v>3028.93</v>
      </c>
      <c r="M18" s="9"/>
      <c r="N18" s="9">
        <v>7768.2172999999975</v>
      </c>
      <c r="O18" s="44">
        <f t="shared" si="0"/>
        <v>0.07329043158411702</v>
      </c>
    </row>
    <row r="19" spans="1:15" ht="19.5" customHeight="1">
      <c r="A19" s="43" t="s">
        <v>21</v>
      </c>
      <c r="B19" s="5"/>
      <c r="C19" s="9">
        <v>182.09</v>
      </c>
      <c r="D19" s="9">
        <v>1567.2499999999995</v>
      </c>
      <c r="E19" s="9">
        <v>18.210000000000004</v>
      </c>
      <c r="F19" s="9">
        <v>298.84999999999997</v>
      </c>
      <c r="G19" s="9">
        <v>165.2912</v>
      </c>
      <c r="H19" s="9">
        <v>78.19279999999999</v>
      </c>
      <c r="I19" s="9">
        <v>16.830000000000002</v>
      </c>
      <c r="J19" s="9"/>
      <c r="K19" s="9"/>
      <c r="L19" s="9">
        <v>0.01</v>
      </c>
      <c r="M19" s="9"/>
      <c r="N19" s="9">
        <v>2326.7239999999997</v>
      </c>
      <c r="O19" s="44">
        <f t="shared" si="0"/>
        <v>0.021951832647256548</v>
      </c>
    </row>
    <row r="20" spans="1:15" ht="19.5" customHeight="1">
      <c r="A20" s="43" t="s">
        <v>22</v>
      </c>
      <c r="B20" s="5"/>
      <c r="C20" s="9"/>
      <c r="D20" s="9">
        <v>57.910000000000004</v>
      </c>
      <c r="E20" s="9">
        <v>3.01</v>
      </c>
      <c r="F20" s="9">
        <v>3</v>
      </c>
      <c r="G20" s="9"/>
      <c r="H20" s="9"/>
      <c r="I20" s="9"/>
      <c r="J20" s="9"/>
      <c r="K20" s="9"/>
      <c r="L20" s="9"/>
      <c r="M20" s="9"/>
      <c r="N20" s="9">
        <v>63.92</v>
      </c>
      <c r="O20" s="44">
        <f t="shared" si="0"/>
        <v>0.0006030629944989774</v>
      </c>
    </row>
    <row r="21" spans="1:15" ht="19.5" customHeight="1">
      <c r="A21" s="45" t="s">
        <v>23</v>
      </c>
      <c r="B21" s="46"/>
      <c r="C21" s="99">
        <v>5</v>
      </c>
      <c r="D21" s="99">
        <v>6.54</v>
      </c>
      <c r="E21" s="99">
        <v>0.01</v>
      </c>
      <c r="F21" s="99"/>
      <c r="G21" s="99"/>
      <c r="H21" s="99"/>
      <c r="I21" s="99"/>
      <c r="J21" s="99"/>
      <c r="K21" s="99"/>
      <c r="L21" s="99"/>
      <c r="M21" s="99"/>
      <c r="N21" s="99">
        <v>11.549999999999999</v>
      </c>
      <c r="O21" s="49">
        <f t="shared" si="0"/>
        <v>0.00010897023758546916</v>
      </c>
    </row>
    <row r="22" spans="1:15" ht="15">
      <c r="A22" s="85" t="s">
        <v>0</v>
      </c>
      <c r="B22" s="86">
        <f>SUM(B10:B21)</f>
        <v>0</v>
      </c>
      <c r="C22" s="86">
        <f aca="true" t="shared" si="1" ref="C22:N22">SUM(C10:C21)</f>
        <v>548.9300000000001</v>
      </c>
      <c r="D22" s="86">
        <f t="shared" si="1"/>
        <v>7351.479999999999</v>
      </c>
      <c r="E22" s="86">
        <f t="shared" si="1"/>
        <v>21261.920000000002</v>
      </c>
      <c r="F22" s="86">
        <f t="shared" si="1"/>
        <v>5211.18</v>
      </c>
      <c r="G22" s="86">
        <f t="shared" si="1"/>
        <v>26863.31689999998</v>
      </c>
      <c r="H22" s="86">
        <f t="shared" si="1"/>
        <v>19201.916800000035</v>
      </c>
      <c r="I22" s="86">
        <f t="shared" si="1"/>
        <v>17700.660200000006</v>
      </c>
      <c r="J22" s="86">
        <f>SUM(J10:J21)</f>
        <v>4036.0299999999997</v>
      </c>
      <c r="K22" s="86">
        <f t="shared" si="1"/>
        <v>256.1</v>
      </c>
      <c r="L22" s="86">
        <f t="shared" si="1"/>
        <v>3559.67</v>
      </c>
      <c r="M22" s="86">
        <f t="shared" si="1"/>
        <v>1.04</v>
      </c>
      <c r="N22" s="86">
        <f t="shared" si="1"/>
        <v>105992.24390000004</v>
      </c>
      <c r="O22" s="87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111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37"/>
    </row>
    <row r="10" spans="1:15" ht="19.5" customHeight="1">
      <c r="A10" s="38" t="s">
        <v>12</v>
      </c>
      <c r="B10" s="88"/>
      <c r="C10" s="88"/>
      <c r="D10" s="88">
        <v>8</v>
      </c>
      <c r="E10" s="88"/>
      <c r="F10" s="88">
        <v>1</v>
      </c>
      <c r="G10" s="88"/>
      <c r="H10" s="88">
        <v>0.07</v>
      </c>
      <c r="I10" s="39"/>
      <c r="J10" s="88"/>
      <c r="K10" s="88"/>
      <c r="L10" s="88"/>
      <c r="M10" s="88"/>
      <c r="N10" s="41">
        <f>SUM(B10:M10)</f>
        <v>9.07</v>
      </c>
      <c r="O10" s="42">
        <f>+N10/$N$22</f>
        <v>0.0005301178724979897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>
        <v>7.1</v>
      </c>
      <c r="J11" s="21"/>
      <c r="K11" s="21">
        <v>0.2</v>
      </c>
      <c r="L11" s="21"/>
      <c r="M11" s="21"/>
      <c r="N11" s="7">
        <f aca="true" t="shared" si="0" ref="N11:N21">SUM(B11:M11)</f>
        <v>7.3</v>
      </c>
      <c r="O11" s="44">
        <f aca="true" t="shared" si="1" ref="O11:O21">+N11/$N$22</f>
        <v>0.0004266659833776543</v>
      </c>
    </row>
    <row r="12" spans="1:15" ht="19.5" customHeight="1">
      <c r="A12" s="43" t="s">
        <v>14</v>
      </c>
      <c r="B12" s="21"/>
      <c r="C12" s="21">
        <v>16</v>
      </c>
      <c r="D12" s="21">
        <v>2.1</v>
      </c>
      <c r="E12" s="21"/>
      <c r="F12" s="21">
        <v>14.3</v>
      </c>
      <c r="G12" s="21">
        <v>9.3</v>
      </c>
      <c r="H12" s="21">
        <v>384.3175</v>
      </c>
      <c r="I12" s="5">
        <v>2.7</v>
      </c>
      <c r="J12" s="21">
        <v>2.8</v>
      </c>
      <c r="K12" s="21">
        <v>0.2</v>
      </c>
      <c r="L12" s="21">
        <v>2.86</v>
      </c>
      <c r="M12" s="21">
        <v>72</v>
      </c>
      <c r="N12" s="7">
        <f t="shared" si="0"/>
        <v>506.5775</v>
      </c>
      <c r="O12" s="44">
        <f t="shared" si="1"/>
        <v>0.029608135232122423</v>
      </c>
    </row>
    <row r="13" spans="1:15" ht="19.5" customHeight="1">
      <c r="A13" s="43" t="s">
        <v>15</v>
      </c>
      <c r="B13" s="21"/>
      <c r="C13" s="21">
        <v>15.5</v>
      </c>
      <c r="D13" s="21">
        <v>38.79</v>
      </c>
      <c r="E13" s="21">
        <v>5</v>
      </c>
      <c r="F13" s="21">
        <v>0.5</v>
      </c>
      <c r="G13" s="21">
        <v>4.06</v>
      </c>
      <c r="H13" s="21">
        <v>49.8883</v>
      </c>
      <c r="I13" s="5">
        <v>12.575</v>
      </c>
      <c r="J13" s="21">
        <v>4</v>
      </c>
      <c r="K13" s="21">
        <v>0.84</v>
      </c>
      <c r="L13" s="21">
        <v>11.2</v>
      </c>
      <c r="M13" s="21"/>
      <c r="N13" s="7">
        <f t="shared" si="0"/>
        <v>142.35330000000002</v>
      </c>
      <c r="O13" s="44">
        <f t="shared" si="1"/>
        <v>0.008320179552267704</v>
      </c>
    </row>
    <row r="14" spans="1:15" ht="19.5" customHeight="1">
      <c r="A14" s="43" t="s">
        <v>16</v>
      </c>
      <c r="B14" s="21"/>
      <c r="C14" s="21">
        <v>72.02</v>
      </c>
      <c r="D14" s="21">
        <f>20+59.83</f>
        <v>79.83</v>
      </c>
      <c r="E14" s="21">
        <v>97.63</v>
      </c>
      <c r="F14" s="21">
        <v>57.95</v>
      </c>
      <c r="G14" s="21">
        <v>57.73</v>
      </c>
      <c r="H14" s="21">
        <v>226.8201</v>
      </c>
      <c r="I14" s="5">
        <v>143.6112</v>
      </c>
      <c r="J14" s="21">
        <v>25.35</v>
      </c>
      <c r="K14" s="21">
        <v>95.4</v>
      </c>
      <c r="L14" s="21">
        <v>300</v>
      </c>
      <c r="M14" s="21">
        <v>0.03</v>
      </c>
      <c r="N14" s="7">
        <f t="shared" si="0"/>
        <v>1156.3713</v>
      </c>
      <c r="O14" s="44">
        <f t="shared" si="1"/>
        <v>0.06758689011838309</v>
      </c>
    </row>
    <row r="15" spans="1:15" ht="19.5" customHeight="1">
      <c r="A15" s="43" t="s">
        <v>17</v>
      </c>
      <c r="B15" s="21"/>
      <c r="C15" s="21">
        <v>38.79</v>
      </c>
      <c r="D15" s="21">
        <f>60+1425.07</f>
        <v>1485.07</v>
      </c>
      <c r="E15" s="21">
        <v>244.44</v>
      </c>
      <c r="F15" s="21">
        <v>74.26</v>
      </c>
      <c r="G15" s="21">
        <v>75.25</v>
      </c>
      <c r="H15" s="21">
        <v>38.0408</v>
      </c>
      <c r="I15" s="5">
        <v>44.6179</v>
      </c>
      <c r="J15" s="21"/>
      <c r="K15" s="21">
        <v>0.1</v>
      </c>
      <c r="L15" s="21">
        <v>0.02</v>
      </c>
      <c r="M15" s="21">
        <v>0.01</v>
      </c>
      <c r="N15" s="7">
        <f t="shared" si="0"/>
        <v>2000.5986999999998</v>
      </c>
      <c r="O15" s="44">
        <f t="shared" si="1"/>
        <v>0.11692978242185709</v>
      </c>
    </row>
    <row r="16" spans="1:15" ht="19.5" customHeight="1">
      <c r="A16" s="43" t="s">
        <v>18</v>
      </c>
      <c r="B16" s="21"/>
      <c r="C16" s="21">
        <v>37.07</v>
      </c>
      <c r="D16" s="21">
        <f>35.5+641.343</f>
        <v>676.843</v>
      </c>
      <c r="E16" s="21">
        <v>234.81</v>
      </c>
      <c r="F16" s="21">
        <v>890.11</v>
      </c>
      <c r="G16" s="21">
        <v>392.99</v>
      </c>
      <c r="H16" s="21">
        <v>769.7793</v>
      </c>
      <c r="I16" s="5">
        <v>549.6665</v>
      </c>
      <c r="J16" s="21">
        <v>18.32</v>
      </c>
      <c r="K16" s="21">
        <v>349.3</v>
      </c>
      <c r="L16" s="21">
        <v>51.21</v>
      </c>
      <c r="M16" s="21">
        <v>13.02</v>
      </c>
      <c r="N16" s="7">
        <f t="shared" si="0"/>
        <v>3983.118800000001</v>
      </c>
      <c r="O16" s="44">
        <f t="shared" si="1"/>
        <v>0.23280291776877027</v>
      </c>
    </row>
    <row r="17" spans="1:15" ht="19.5" customHeight="1">
      <c r="A17" s="43" t="s">
        <v>19</v>
      </c>
      <c r="B17" s="21"/>
      <c r="C17" s="21">
        <v>91.69</v>
      </c>
      <c r="D17" s="21">
        <f>13+897.757</f>
        <v>910.757</v>
      </c>
      <c r="E17" s="21">
        <v>237.16</v>
      </c>
      <c r="F17" s="21">
        <v>989.21</v>
      </c>
      <c r="G17" s="21">
        <v>656.75</v>
      </c>
      <c r="H17" s="21">
        <v>312.1642</v>
      </c>
      <c r="I17" s="5">
        <v>868.5988</v>
      </c>
      <c r="J17" s="21">
        <v>41.492</v>
      </c>
      <c r="K17" s="21">
        <v>172.1</v>
      </c>
      <c r="L17" s="21">
        <v>0.18</v>
      </c>
      <c r="M17" s="21"/>
      <c r="N17" s="7">
        <f t="shared" si="0"/>
        <v>4280.102000000001</v>
      </c>
      <c r="O17" s="44">
        <f t="shared" si="1"/>
        <v>0.25016081216255687</v>
      </c>
    </row>
    <row r="18" spans="1:15" ht="19.5" customHeight="1">
      <c r="A18" s="43" t="s">
        <v>20</v>
      </c>
      <c r="B18" s="21"/>
      <c r="C18" s="21">
        <v>3.22</v>
      </c>
      <c r="D18" s="21">
        <f>1.5+628.002</f>
        <v>629.502</v>
      </c>
      <c r="E18" s="21">
        <v>379.72</v>
      </c>
      <c r="F18" s="21">
        <v>385.77</v>
      </c>
      <c r="G18" s="21">
        <v>703.19</v>
      </c>
      <c r="H18" s="21">
        <v>634.456</v>
      </c>
      <c r="I18" s="5">
        <v>657.5095</v>
      </c>
      <c r="J18" s="21">
        <v>26.17</v>
      </c>
      <c r="K18" s="21">
        <v>26.45</v>
      </c>
      <c r="L18" s="21"/>
      <c r="M18" s="21">
        <v>206.01</v>
      </c>
      <c r="N18" s="7">
        <f t="shared" si="0"/>
        <v>3651.9975000000004</v>
      </c>
      <c r="O18" s="44">
        <f t="shared" si="1"/>
        <v>0.2134497403603062</v>
      </c>
    </row>
    <row r="19" spans="1:15" ht="19.5" customHeight="1">
      <c r="A19" s="43" t="s">
        <v>21</v>
      </c>
      <c r="B19" s="21"/>
      <c r="C19" s="21">
        <v>10</v>
      </c>
      <c r="D19" s="21">
        <v>90.43</v>
      </c>
      <c r="E19" s="21">
        <v>65.4</v>
      </c>
      <c r="F19" s="21">
        <v>53.85</v>
      </c>
      <c r="G19" s="21">
        <v>160.4775</v>
      </c>
      <c r="H19" s="21">
        <v>607.9408</v>
      </c>
      <c r="I19" s="5">
        <v>92.2</v>
      </c>
      <c r="J19" s="21">
        <v>2.55</v>
      </c>
      <c r="K19" s="21">
        <v>0.83</v>
      </c>
      <c r="L19" s="21">
        <v>0.3</v>
      </c>
      <c r="M19" s="21">
        <v>0.015</v>
      </c>
      <c r="N19" s="7">
        <f t="shared" si="0"/>
        <v>1083.9932999999999</v>
      </c>
      <c r="O19" s="44">
        <f t="shared" si="1"/>
        <v>0.06335658456428611</v>
      </c>
    </row>
    <row r="20" spans="1:15" ht="19.5" customHeight="1">
      <c r="A20" s="43" t="s">
        <v>22</v>
      </c>
      <c r="B20" s="21"/>
      <c r="C20" s="21"/>
      <c r="D20" s="21">
        <v>17.92</v>
      </c>
      <c r="E20" s="21">
        <v>1</v>
      </c>
      <c r="F20" s="21">
        <v>18.3</v>
      </c>
      <c r="G20" s="21">
        <v>3.5</v>
      </c>
      <c r="H20" s="21">
        <v>13.5</v>
      </c>
      <c r="I20" s="5">
        <v>0.3</v>
      </c>
      <c r="J20" s="21"/>
      <c r="K20" s="21"/>
      <c r="L20" s="21"/>
      <c r="M20" s="21"/>
      <c r="N20" s="7">
        <f t="shared" si="0"/>
        <v>54.519999999999996</v>
      </c>
      <c r="O20" s="44">
        <f t="shared" si="1"/>
        <v>0.003186551974486262</v>
      </c>
    </row>
    <row r="21" spans="1:15" ht="19.5" customHeight="1">
      <c r="A21" s="45" t="s">
        <v>23</v>
      </c>
      <c r="B21" s="89"/>
      <c r="C21" s="89"/>
      <c r="D21" s="89">
        <v>0.3</v>
      </c>
      <c r="E21" s="89">
        <v>20</v>
      </c>
      <c r="F21" s="89">
        <v>0.1</v>
      </c>
      <c r="G21" s="89">
        <v>213</v>
      </c>
      <c r="H21" s="89"/>
      <c r="I21" s="46"/>
      <c r="J21" s="89"/>
      <c r="K21" s="89"/>
      <c r="L21" s="89"/>
      <c r="M21" s="89"/>
      <c r="N21" s="48">
        <f t="shared" si="0"/>
        <v>233.4</v>
      </c>
      <c r="O21" s="49">
        <f t="shared" si="1"/>
        <v>0.01364162198908829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284.29</v>
      </c>
      <c r="D22" s="86">
        <f t="shared" si="2"/>
        <v>3939.542</v>
      </c>
      <c r="E22" s="86">
        <f t="shared" si="2"/>
        <v>1285.16</v>
      </c>
      <c r="F22" s="86">
        <f t="shared" si="2"/>
        <v>2485.35</v>
      </c>
      <c r="G22" s="86">
        <f t="shared" si="2"/>
        <v>2276.2475</v>
      </c>
      <c r="H22" s="86">
        <f t="shared" si="2"/>
        <v>3036.977</v>
      </c>
      <c r="I22" s="86">
        <f t="shared" si="2"/>
        <v>2378.8789</v>
      </c>
      <c r="J22" s="86">
        <f>SUM(J10:J21)</f>
        <v>120.68199999999999</v>
      </c>
      <c r="K22" s="86">
        <f t="shared" si="2"/>
        <v>645.4200000000001</v>
      </c>
      <c r="L22" s="86">
        <f t="shared" si="2"/>
        <v>365.77</v>
      </c>
      <c r="M22" s="86">
        <f t="shared" si="2"/>
        <v>291.085</v>
      </c>
      <c r="N22" s="86">
        <f t="shared" si="2"/>
        <v>17109.402400000003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2" t="s">
        <v>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3" t="s">
        <v>106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ht="12.75">
      <c r="M7" s="17"/>
    </row>
    <row r="8" spans="1:15" ht="15">
      <c r="A8" s="130" t="s">
        <v>24</v>
      </c>
      <c r="B8" s="142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4" t="s">
        <v>0</v>
      </c>
      <c r="O8" s="136" t="s">
        <v>34</v>
      </c>
    </row>
    <row r="9" spans="1:15" ht="15">
      <c r="A9" s="131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35"/>
      <c r="O9" s="137"/>
    </row>
    <row r="10" spans="1:15" ht="19.5" customHeight="1">
      <c r="A10" s="38" t="s">
        <v>12</v>
      </c>
      <c r="B10" s="88"/>
      <c r="C10" s="88"/>
      <c r="D10" s="88"/>
      <c r="E10" s="88"/>
      <c r="F10" s="88"/>
      <c r="G10" s="88"/>
      <c r="H10" s="88"/>
      <c r="I10" s="39"/>
      <c r="J10" s="88"/>
      <c r="K10" s="88"/>
      <c r="L10" s="88">
        <v>9.96</v>
      </c>
      <c r="M10" s="88"/>
      <c r="N10" s="41">
        <f>SUM(B10:M10)</f>
        <v>9.96</v>
      </c>
      <c r="O10" s="42">
        <f>+N10/$N$22</f>
        <v>0.00011032420806658264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/>
      <c r="J11" s="21"/>
      <c r="K11" s="21"/>
      <c r="L11" s="21"/>
      <c r="M11" s="21"/>
      <c r="N11" s="7">
        <f aca="true" t="shared" si="0" ref="N11:N21">SUM(B11:M11)</f>
        <v>0</v>
      </c>
      <c r="O11" s="44">
        <f aca="true" t="shared" si="1" ref="O11:O21">+N11/$N$22</f>
        <v>0</v>
      </c>
    </row>
    <row r="12" spans="1:15" ht="19.5" customHeight="1">
      <c r="A12" s="43" t="s">
        <v>14</v>
      </c>
      <c r="B12" s="21"/>
      <c r="C12" s="21"/>
      <c r="D12" s="21">
        <v>51.55</v>
      </c>
      <c r="E12" s="21"/>
      <c r="F12" s="21"/>
      <c r="G12" s="21">
        <v>0.2</v>
      </c>
      <c r="H12" s="21">
        <v>0.27</v>
      </c>
      <c r="I12" s="5">
        <v>0.36</v>
      </c>
      <c r="J12" s="21"/>
      <c r="K12" s="21"/>
      <c r="L12" s="21"/>
      <c r="M12" s="21"/>
      <c r="N12" s="7">
        <f t="shared" si="0"/>
        <v>52.38</v>
      </c>
      <c r="O12" s="44">
        <f t="shared" si="1"/>
        <v>0.0005801989978441364</v>
      </c>
    </row>
    <row r="13" spans="1:15" ht="19.5" customHeight="1">
      <c r="A13" s="43" t="s">
        <v>15</v>
      </c>
      <c r="B13" s="21"/>
      <c r="C13" s="21"/>
      <c r="D13" s="21">
        <v>6.06</v>
      </c>
      <c r="E13" s="21">
        <v>30.5</v>
      </c>
      <c r="F13" s="21">
        <v>4.7</v>
      </c>
      <c r="G13" s="21">
        <v>54.77</v>
      </c>
      <c r="H13" s="21">
        <v>246.06</v>
      </c>
      <c r="I13" s="5">
        <v>29.61</v>
      </c>
      <c r="J13" s="21">
        <v>0.2</v>
      </c>
      <c r="K13" s="21">
        <v>8</v>
      </c>
      <c r="L13" s="21">
        <v>1.5</v>
      </c>
      <c r="M13" s="21">
        <v>0.5</v>
      </c>
      <c r="N13" s="7">
        <f t="shared" si="0"/>
        <v>381.90000000000003</v>
      </c>
      <c r="O13" s="44">
        <f t="shared" si="1"/>
        <v>0.004230202315324087</v>
      </c>
    </row>
    <row r="14" spans="1:15" ht="19.5" customHeight="1">
      <c r="A14" s="43" t="s">
        <v>16</v>
      </c>
      <c r="B14" s="21"/>
      <c r="C14" s="21">
        <v>404.11</v>
      </c>
      <c r="D14" s="21">
        <v>107.8</v>
      </c>
      <c r="E14" s="21">
        <v>144.89</v>
      </c>
      <c r="F14" s="21">
        <v>240.5</v>
      </c>
      <c r="G14" s="21">
        <v>40.51</v>
      </c>
      <c r="H14" s="21">
        <v>162.98</v>
      </c>
      <c r="I14" s="5">
        <v>105.49</v>
      </c>
      <c r="J14" s="21">
        <v>2.85</v>
      </c>
      <c r="K14" s="21">
        <v>10.6</v>
      </c>
      <c r="L14" s="21">
        <v>26.47</v>
      </c>
      <c r="M14" s="21">
        <v>0.07</v>
      </c>
      <c r="N14" s="7">
        <f t="shared" si="0"/>
        <v>1246.2699999999998</v>
      </c>
      <c r="O14" s="44">
        <f t="shared" si="1"/>
        <v>0.013804593452524086</v>
      </c>
    </row>
    <row r="15" spans="1:15" ht="19.5" customHeight="1">
      <c r="A15" s="43" t="s">
        <v>17</v>
      </c>
      <c r="B15" s="21"/>
      <c r="C15" s="21">
        <v>160.52</v>
      </c>
      <c r="D15" s="21">
        <v>294.21</v>
      </c>
      <c r="E15" s="21">
        <v>275.27</v>
      </c>
      <c r="F15" s="21">
        <v>1274.6</v>
      </c>
      <c r="G15" s="21">
        <v>367.41</v>
      </c>
      <c r="H15" s="21">
        <v>25856.45</v>
      </c>
      <c r="I15" s="5">
        <v>3543.32</v>
      </c>
      <c r="J15" s="21">
        <v>34.65</v>
      </c>
      <c r="K15" s="21">
        <v>70.22</v>
      </c>
      <c r="L15" s="21">
        <v>60.65</v>
      </c>
      <c r="M15" s="21">
        <v>17606.41</v>
      </c>
      <c r="N15" s="7">
        <f t="shared" si="0"/>
        <v>49543.71000000001</v>
      </c>
      <c r="O15" s="44">
        <f t="shared" si="1"/>
        <v>0.5487821857861879</v>
      </c>
    </row>
    <row r="16" spans="1:15" ht="19.5" customHeight="1">
      <c r="A16" s="43" t="s">
        <v>18</v>
      </c>
      <c r="B16" s="21"/>
      <c r="C16" s="21">
        <v>246.58</v>
      </c>
      <c r="D16" s="21">
        <v>702.62</v>
      </c>
      <c r="E16" s="21">
        <v>403.24</v>
      </c>
      <c r="F16" s="21">
        <v>463.3</v>
      </c>
      <c r="G16" s="21">
        <v>5912.07</v>
      </c>
      <c r="H16" s="21">
        <v>8792.630000000012</v>
      </c>
      <c r="I16" s="5">
        <v>1891.05</v>
      </c>
      <c r="J16" s="21">
        <v>138.66</v>
      </c>
      <c r="K16" s="21">
        <v>912.6</v>
      </c>
      <c r="L16" s="21">
        <v>66.81</v>
      </c>
      <c r="M16" s="21"/>
      <c r="N16" s="7">
        <f t="shared" si="0"/>
        <v>19529.56000000001</v>
      </c>
      <c r="O16" s="44">
        <f t="shared" si="1"/>
        <v>0.21632361856313356</v>
      </c>
    </row>
    <row r="17" spans="1:15" ht="19.5" customHeight="1">
      <c r="A17" s="43" t="s">
        <v>19</v>
      </c>
      <c r="B17" s="21"/>
      <c r="C17" s="21">
        <v>171.68</v>
      </c>
      <c r="D17" s="21">
        <v>2211.37</v>
      </c>
      <c r="E17" s="21">
        <v>200.34</v>
      </c>
      <c r="F17" s="21">
        <v>7764.45</v>
      </c>
      <c r="G17" s="21">
        <v>772.11</v>
      </c>
      <c r="H17" s="21">
        <v>1418.61</v>
      </c>
      <c r="I17" s="5">
        <v>2305.63</v>
      </c>
      <c r="J17" s="21">
        <v>29.3</v>
      </c>
      <c r="K17" s="21">
        <v>5.2</v>
      </c>
      <c r="L17" s="21">
        <v>4.62</v>
      </c>
      <c r="M17" s="21">
        <v>1.19</v>
      </c>
      <c r="N17" s="7">
        <f t="shared" si="0"/>
        <v>14884.500000000004</v>
      </c>
      <c r="O17" s="44">
        <f t="shared" si="1"/>
        <v>0.16487155371155116</v>
      </c>
    </row>
    <row r="18" spans="1:15" ht="19.5" customHeight="1">
      <c r="A18" s="43" t="s">
        <v>20</v>
      </c>
      <c r="B18" s="21"/>
      <c r="C18" s="21">
        <v>28</v>
      </c>
      <c r="D18" s="21">
        <v>479.5</v>
      </c>
      <c r="E18" s="21">
        <v>183.31</v>
      </c>
      <c r="F18" s="21">
        <v>274.9</v>
      </c>
      <c r="G18" s="21">
        <v>591.33</v>
      </c>
      <c r="H18" s="21">
        <v>924.75</v>
      </c>
      <c r="I18" s="5">
        <v>685.58</v>
      </c>
      <c r="J18" s="21">
        <v>16.9</v>
      </c>
      <c r="K18" s="21">
        <v>7.5</v>
      </c>
      <c r="L18" s="21">
        <v>109.61</v>
      </c>
      <c r="M18" s="21"/>
      <c r="N18" s="7">
        <f t="shared" si="0"/>
        <v>3301.38</v>
      </c>
      <c r="O18" s="44">
        <f t="shared" si="1"/>
        <v>0.03656848735209383</v>
      </c>
    </row>
    <row r="19" spans="1:15" ht="19.5" customHeight="1">
      <c r="A19" s="43" t="s">
        <v>21</v>
      </c>
      <c r="B19" s="21"/>
      <c r="C19" s="21">
        <v>2.61</v>
      </c>
      <c r="D19" s="21">
        <v>96.65000000000009</v>
      </c>
      <c r="E19" s="21">
        <v>47.01</v>
      </c>
      <c r="F19" s="21">
        <v>307.75</v>
      </c>
      <c r="G19" s="21">
        <v>202.95</v>
      </c>
      <c r="H19" s="21">
        <v>175.78</v>
      </c>
      <c r="I19" s="5">
        <v>166.71</v>
      </c>
      <c r="J19" s="21">
        <v>3.3</v>
      </c>
      <c r="K19" s="21">
        <v>2.7</v>
      </c>
      <c r="L19" s="21">
        <v>1</v>
      </c>
      <c r="M19" s="21"/>
      <c r="N19" s="7">
        <f t="shared" si="0"/>
        <v>1006.46</v>
      </c>
      <c r="O19" s="44">
        <f t="shared" si="1"/>
        <v>0.011148283378583609</v>
      </c>
    </row>
    <row r="20" spans="1:15" ht="19.5" customHeight="1">
      <c r="A20" s="43" t="s">
        <v>22</v>
      </c>
      <c r="B20" s="21"/>
      <c r="C20" s="21">
        <v>0.01</v>
      </c>
      <c r="D20" s="21">
        <v>124.4</v>
      </c>
      <c r="E20" s="21">
        <v>13.61</v>
      </c>
      <c r="F20" s="21">
        <v>3.9</v>
      </c>
      <c r="G20" s="21">
        <v>11.2</v>
      </c>
      <c r="H20" s="21">
        <v>15.28</v>
      </c>
      <c r="I20" s="5">
        <v>2.7</v>
      </c>
      <c r="J20" s="21"/>
      <c r="K20" s="21"/>
      <c r="L20" s="21"/>
      <c r="M20" s="21"/>
      <c r="N20" s="7">
        <f t="shared" si="0"/>
        <v>171.1</v>
      </c>
      <c r="O20" s="44">
        <f t="shared" si="1"/>
        <v>0.001895228112469105</v>
      </c>
    </row>
    <row r="21" spans="1:15" ht="19.5" customHeight="1">
      <c r="A21" s="45" t="s">
        <v>23</v>
      </c>
      <c r="B21" s="89">
        <v>30</v>
      </c>
      <c r="C21" s="89">
        <v>0.2</v>
      </c>
      <c r="D21" s="89">
        <v>120</v>
      </c>
      <c r="E21" s="89">
        <v>0.2</v>
      </c>
      <c r="F21" s="89"/>
      <c r="G21" s="89"/>
      <c r="H21" s="89"/>
      <c r="I21" s="46"/>
      <c r="J21" s="89"/>
      <c r="K21" s="89">
        <v>1.5</v>
      </c>
      <c r="L21" s="89">
        <v>0.25</v>
      </c>
      <c r="M21" s="89"/>
      <c r="N21" s="48">
        <f t="shared" si="0"/>
        <v>152.14999999999998</v>
      </c>
      <c r="O21" s="49">
        <f t="shared" si="1"/>
        <v>0.0016853241222219422</v>
      </c>
    </row>
    <row r="22" spans="1:15" ht="15">
      <c r="A22" s="85" t="s">
        <v>0</v>
      </c>
      <c r="B22" s="86">
        <f>SUM(B10:B21)</f>
        <v>30</v>
      </c>
      <c r="C22" s="86">
        <f aca="true" t="shared" si="2" ref="C22:N22">SUM(C10:C21)</f>
        <v>1013.7100000000002</v>
      </c>
      <c r="D22" s="86">
        <f t="shared" si="2"/>
        <v>4194.16</v>
      </c>
      <c r="E22" s="86">
        <f t="shared" si="2"/>
        <v>1298.37</v>
      </c>
      <c r="F22" s="86">
        <f t="shared" si="2"/>
        <v>10334.099999999999</v>
      </c>
      <c r="G22" s="86">
        <f t="shared" si="2"/>
        <v>7952.549999999999</v>
      </c>
      <c r="H22" s="86">
        <f t="shared" si="2"/>
        <v>37592.81000000001</v>
      </c>
      <c r="I22" s="86">
        <f t="shared" si="2"/>
        <v>8730.45</v>
      </c>
      <c r="J22" s="86">
        <f>SUM(J10:J21)</f>
        <v>225.86</v>
      </c>
      <c r="K22" s="86">
        <f t="shared" si="2"/>
        <v>1018.3200000000002</v>
      </c>
      <c r="L22" s="86">
        <f t="shared" si="2"/>
        <v>280.87</v>
      </c>
      <c r="M22" s="86">
        <f t="shared" si="2"/>
        <v>17608.17</v>
      </c>
      <c r="N22" s="86">
        <f t="shared" si="2"/>
        <v>90279.37000000002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Claudia Tobar</cp:lastModifiedBy>
  <cp:lastPrinted>2012-10-12T15:09:38Z</cp:lastPrinted>
  <dcterms:created xsi:type="dcterms:W3CDTF">2008-01-23T19:00:01Z</dcterms:created>
  <dcterms:modified xsi:type="dcterms:W3CDTF">2018-09-12T16:02:21Z</dcterms:modified>
  <cp:category/>
  <cp:version/>
  <cp:contentType/>
  <cp:contentStatus/>
</cp:coreProperties>
</file>