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17205" windowHeight="10515" activeTab="0"/>
  </bookViews>
  <sheets>
    <sheet name="Ocurrencia" sheetId="1" r:id="rId1"/>
    <sheet name="Daño" sheetId="2" r:id="rId2"/>
    <sheet name="Ha por Inc Promedio" sheetId="3" r:id="rId3"/>
  </sheets>
  <definedNames>
    <definedName name="_xlnm.Print_Area" localSheetId="1">'Daño'!$A$8:$N$50</definedName>
    <definedName name="_xlnm.Print_Area" localSheetId="0">'Ocurrencia'!$A$8:$N$50</definedName>
  </definedNames>
  <calcPr fullCalcOnLoad="1"/>
</workbook>
</file>

<file path=xl/sharedStrings.xml><?xml version="1.0" encoding="utf-8"?>
<sst xmlns="http://schemas.openxmlformats.org/spreadsheetml/2006/main" count="866" uniqueCount="114">
  <si>
    <t>NUMERO DE INCENDIOS POR REGION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</si>
  <si>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</si>
  <si>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</si>
  <si>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</si>
  <si>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</si>
  <si>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</si>
  <si>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</si>
  <si>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</si>
  <si>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</si>
  <si>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</si>
  <si>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</si>
  <si>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</si>
  <si>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</si>
  <si>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1976 - 1977</t>
  </si>
  <si>
    <t>1977 - 1978</t>
  </si>
  <si>
    <t>1978 - 1979</t>
  </si>
  <si>
    <t>1979 - 1980</t>
  </si>
  <si>
    <t>1980 - 1981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</si>
  <si>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</si>
  <si>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</si>
  <si>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</si>
  <si>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</si>
  <si>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</si>
  <si>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</si>
  <si>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</si>
  <si>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</si>
  <si>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</si>
  <si>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</si>
  <si>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</si>
  <si>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</si>
  <si>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</si>
  <si>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</si>
  <si>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</si>
  <si>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</si>
  <si>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</si>
  <si>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</si>
  <si>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</si>
  <si>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</si>
  <si>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</si>
  <si>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</si>
  <si>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</si>
  <si>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</si>
  <si>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</si>
  <si>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</si>
  <si>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%</t>
  </si>
  <si>
    <t>CORPORACION NACIONAL FORESTAL</t>
  </si>
  <si>
    <t>XIV</t>
  </si>
  <si>
    <t>2007 - 2008</t>
  </si>
  <si>
    <t>2008 - 2009</t>
  </si>
  <si>
    <t>Nota: La XIV Región se originó a partir de comunas de la X Región el año 2007</t>
  </si>
  <si>
    <t>1984-1985</t>
  </si>
  <si>
    <t>1985-1986</t>
  </si>
  <si>
    <t>1986-1987</t>
  </si>
  <si>
    <t>1987-1988</t>
  </si>
  <si>
    <t>1988-1989</t>
  </si>
  <si>
    <t>1989-1990</t>
  </si>
  <si>
    <t>Nota: La XIV Región se originó a partir de comunas de la X Región el 2007</t>
  </si>
  <si>
    <t>Nota: Menores a 200 ha.</t>
  </si>
  <si>
    <t>HECTAREAS POR INCENDIO DE INCENDIOS FORESTALES MAGNITUD POR REGION</t>
  </si>
  <si>
    <t>HECTAREAS POR INCENDIO DE INCENDIOS FORESTALES NORMALES POR REGION</t>
  </si>
  <si>
    <t>OCURRENCIA NACIONAL DE INCENDIOS FORESTALES POR REGION</t>
  </si>
  <si>
    <t>OCURRENCIA NACIONAL DE INCENDIOS FORESTALES MAGNITUD POR REGION</t>
  </si>
  <si>
    <t>OCURRENCIA NACIONAL DE INCENDIOS FORESTALES NORMALES POR REGION</t>
  </si>
  <si>
    <t>2009 - 2010</t>
  </si>
  <si>
    <t>2009- 2010</t>
  </si>
  <si>
    <t>SUPERFICIE NACIONAL AFECTADA POR TOTAL INCENDIOS FORESTALES POR REGION</t>
  </si>
  <si>
    <t>SUPERFICIE NACIONAL AFECTADA POR INCENDIOS FORESTALES MAGNITUD POR REGION</t>
  </si>
  <si>
    <t>SUPERFICIE NACIONAL AFECTADA POR INCENDIOS FORESTALES NORMALES POR REGION</t>
  </si>
  <si>
    <t>HECTAREAS POR INCENDIO NACIONAL DE INCENDIOS FORESTALES POR REGION</t>
  </si>
  <si>
    <t>Region</t>
  </si>
  <si>
    <t>Total</t>
  </si>
  <si>
    <t>Diferencia</t>
  </si>
  <si>
    <t>Diferencia %</t>
  </si>
  <si>
    <t>2010 - 2011</t>
  </si>
  <si>
    <t>2010- 2011</t>
  </si>
  <si>
    <t>TOTAL OCURRENCIA INCENDIO FORESTALES</t>
  </si>
  <si>
    <t>OCURRENCIA INCENDIO FORESTALES MAGNITUD</t>
  </si>
  <si>
    <t>OCURRENCIA INCENDIO FORESTALES NORMALES</t>
  </si>
  <si>
    <t>2011 - 2012</t>
  </si>
  <si>
    <t>2012 - 2013</t>
  </si>
  <si>
    <t>Ranking</t>
  </si>
  <si>
    <t>PERIODO</t>
  </si>
  <si>
    <t>Nota: Iguales o Mayores a 200 ha</t>
  </si>
  <si>
    <t>Nota: Menores a 200 ha</t>
  </si>
  <si>
    <t>TOTAL DAÑO INCENDIO FORESTALES (ha)</t>
  </si>
  <si>
    <t>DAÑO INCENDIO FORESTALES MAGNITUD (ha)</t>
  </si>
  <si>
    <t>DAÑO INCENDIO FORESTALES NORMALES (ha)</t>
  </si>
  <si>
    <t>SUPERFICIE AFECTADA (ha) POR REGION</t>
  </si>
  <si>
    <t>TOTAL HA/INC INCENDIO FORESTALES (ha)</t>
  </si>
  <si>
    <t>HA/INC INCENDIO FORESTALES MAGNITUD (ha)</t>
  </si>
  <si>
    <t xml:space="preserve">                  HA/INC INCENDIO FORESTALES NORMALES (ha)</t>
  </si>
  <si>
    <t>2013 - 2014</t>
  </si>
  <si>
    <t>2013  - 2014</t>
  </si>
  <si>
    <t>2014 - 2015</t>
  </si>
  <si>
    <t>Decenio   2005-2014</t>
  </si>
  <si>
    <t>GERENCIA PROTECCION CONTRA INCENDIOS FORESTALES</t>
  </si>
  <si>
    <t>PROMEDIO QUINQUENIO 2011/2015</t>
  </si>
  <si>
    <t>TOTAL QUINQUENIO 2011/2015</t>
  </si>
  <si>
    <t>2015-2016</t>
  </si>
  <si>
    <t>Quinquenio 2011-2015</t>
  </si>
  <si>
    <t>2015/2016</t>
  </si>
  <si>
    <t>Estadísticas-Agosto 2016</t>
  </si>
  <si>
    <t>2015 - 2016</t>
  </si>
  <si>
    <t>TOTAL 1977/2016</t>
  </si>
  <si>
    <t>PROMEDIO 1977/2016</t>
  </si>
  <si>
    <t>Decenio   2006-2015</t>
  </si>
  <si>
    <t>PERIODO 1977 - 2016</t>
  </si>
  <si>
    <t>PERIODO 1985 - 2016</t>
  </si>
  <si>
    <t>TOTAL 1985/2016</t>
  </si>
  <si>
    <t>PROMEDIO 1985/2016</t>
  </si>
  <si>
    <t>PERIODO  1977  -  2016</t>
  </si>
  <si>
    <t>TOTAL QUINQUENIO 2011 - 2015</t>
  </si>
  <si>
    <t>PERIODO  1985  -  2016</t>
  </si>
  <si>
    <t>2015 -2016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</si>
</sst>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0.0"/>
    <numFmt numFmtId="175" formatCode="0.00_ ;[Red]\-0.00\ "/>
    <numFmt numFmtId="176" formatCode="#,##0_ ;[Red]\-#,##0\ "/>
    <numFmt numFmtId="177" formatCode="#.##0.00"/>
    <numFmt numFmtId="178" formatCode="#.##0"/>
    <numFmt numFmtId="179" formatCode="0.00;[Red]0.00"/>
    <numFmt numFmtId="180" formatCode="[$-340A]dddd\,\ dd&quot; de &quot;mmmm&quot; de &quot;yyyy"/>
    <numFmt numFmtId="181" formatCode="0.000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9.2"/>
      <color indexed="8"/>
      <name val="Calibri"/>
      <family val="2"/>
    </font>
    <font>
      <sz val="7.75"/>
      <color indexed="8"/>
      <name val="Arial"/>
      <family val="2"/>
    </font>
    <font>
      <sz val="1.1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6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.5"/>
      <color indexed="8"/>
      <name val="Arial"/>
      <family val="2"/>
    </font>
    <font>
      <b/>
      <sz val="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 style="thin">
        <color rgb="FF7F7F7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/>
      <top style="thin"/>
      <bottom style="thin">
        <color rgb="FF7F7F7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8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2" fontId="63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9" fillId="21" borderId="1" xfId="34" applyAlignment="1">
      <alignment horizontal="centerContinuous"/>
    </xf>
    <xf numFmtId="0" fontId="49" fillId="21" borderId="1" xfId="34" applyAlignment="1">
      <alignment horizontal="center"/>
    </xf>
    <xf numFmtId="0" fontId="49" fillId="21" borderId="19" xfId="34" applyBorder="1" applyAlignment="1">
      <alignment horizontal="center" vertical="center" wrapText="1"/>
    </xf>
    <xf numFmtId="3" fontId="49" fillId="21" borderId="20" xfId="34" applyNumberFormat="1" applyBorder="1" applyAlignment="1">
      <alignment horizontal="center" vertical="center"/>
    </xf>
    <xf numFmtId="0" fontId="49" fillId="21" borderId="21" xfId="34" applyBorder="1" applyAlignment="1">
      <alignment horizontal="center" vertical="center" wrapText="1"/>
    </xf>
    <xf numFmtId="3" fontId="49" fillId="21" borderId="1" xfId="34" applyNumberFormat="1" applyBorder="1" applyAlignment="1">
      <alignment horizontal="center" vertical="center"/>
    </xf>
    <xf numFmtId="0" fontId="49" fillId="21" borderId="22" xfId="34" applyBorder="1" applyAlignment="1">
      <alignment horizontal="center"/>
    </xf>
    <xf numFmtId="172" fontId="49" fillId="21" borderId="23" xfId="34" applyNumberFormat="1" applyBorder="1" applyAlignment="1">
      <alignment/>
    </xf>
    <xf numFmtId="172" fontId="49" fillId="21" borderId="24" xfId="34" applyNumberFormat="1" applyBorder="1" applyAlignment="1">
      <alignment/>
    </xf>
    <xf numFmtId="0" fontId="49" fillId="21" borderId="25" xfId="34" applyBorder="1" applyAlignment="1">
      <alignment horizontal="center"/>
    </xf>
    <xf numFmtId="3" fontId="49" fillId="21" borderId="26" xfId="34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49" fillId="21" borderId="20" xfId="34" applyBorder="1" applyAlignment="1">
      <alignment horizontal="centerContinuous"/>
    </xf>
    <xf numFmtId="3" fontId="0" fillId="0" borderId="27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49" fillId="21" borderId="31" xfId="34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49" fillId="21" borderId="1" xfId="34" applyBorder="1" applyAlignment="1">
      <alignment horizontal="center" vertical="center" wrapText="1"/>
    </xf>
    <xf numFmtId="0" fontId="49" fillId="21" borderId="34" xfId="34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9" fillId="21" borderId="22" xfId="34" applyBorder="1" applyAlignment="1">
      <alignment/>
    </xf>
    <xf numFmtId="3" fontId="49" fillId="21" borderId="23" xfId="34" applyNumberFormat="1" applyBorder="1" applyAlignment="1">
      <alignment horizontal="center"/>
    </xf>
    <xf numFmtId="2" fontId="49" fillId="21" borderId="24" xfId="34" applyNumberFormat="1" applyBorder="1" applyAlignment="1">
      <alignment horizontal="center"/>
    </xf>
    <xf numFmtId="0" fontId="49" fillId="21" borderId="35" xfId="34" applyBorder="1" applyAlignment="1">
      <alignment/>
    </xf>
    <xf numFmtId="3" fontId="49" fillId="21" borderId="36" xfId="34" applyNumberFormat="1" applyBorder="1" applyAlignment="1">
      <alignment/>
    </xf>
    <xf numFmtId="3" fontId="49" fillId="21" borderId="36" xfId="34" applyNumberFormat="1" applyBorder="1" applyAlignment="1">
      <alignment horizontal="center"/>
    </xf>
    <xf numFmtId="2" fontId="49" fillId="21" borderId="37" xfId="34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49" fillId="21" borderId="22" xfId="34" applyBorder="1" applyAlignment="1">
      <alignment horizontal="center" vertical="center" wrapText="1"/>
    </xf>
    <xf numFmtId="0" fontId="49" fillId="21" borderId="23" xfId="34" applyBorder="1" applyAlignment="1">
      <alignment horizontal="center" vertical="center" wrapText="1"/>
    </xf>
    <xf numFmtId="0" fontId="49" fillId="21" borderId="24" xfId="34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/>
    </xf>
    <xf numFmtId="2" fontId="65" fillId="0" borderId="10" xfId="0" applyNumberFormat="1" applyFont="1" applyFill="1" applyBorder="1" applyAlignment="1">
      <alignment horizontal="center"/>
    </xf>
    <xf numFmtId="2" fontId="64" fillId="0" borderId="10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3" fontId="49" fillId="21" borderId="20" xfId="34" applyNumberFormat="1" applyBorder="1" applyAlignment="1">
      <alignment vertical="center"/>
    </xf>
    <xf numFmtId="3" fontId="49" fillId="21" borderId="1" xfId="34" applyNumberFormat="1" applyBorder="1" applyAlignment="1">
      <alignment vertical="center"/>
    </xf>
    <xf numFmtId="3" fontId="49" fillId="21" borderId="20" xfId="34" applyNumberFormat="1" applyBorder="1" applyAlignment="1">
      <alignment/>
    </xf>
    <xf numFmtId="3" fontId="49" fillId="21" borderId="1" xfId="34" applyNumberFormat="1" applyBorder="1" applyAlignment="1">
      <alignment/>
    </xf>
    <xf numFmtId="0" fontId="49" fillId="21" borderId="1" xfId="34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49" fillId="21" borderId="39" xfId="34" applyBorder="1" applyAlignment="1">
      <alignment horizontal="center" vertical="center" wrapText="1"/>
    </xf>
    <xf numFmtId="0" fontId="49" fillId="21" borderId="25" xfId="34" applyBorder="1" applyAlignment="1">
      <alignment horizontal="center" vertical="center" wrapText="1"/>
    </xf>
    <xf numFmtId="0" fontId="49" fillId="21" borderId="40" xfId="34" applyBorder="1" applyAlignment="1">
      <alignment horizontal="center" vertical="center" wrapText="1"/>
    </xf>
    <xf numFmtId="2" fontId="49" fillId="21" borderId="36" xfId="34" applyNumberForma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" fontId="49" fillId="21" borderId="20" xfId="34" applyNumberFormat="1" applyBorder="1" applyAlignment="1">
      <alignment vertical="center"/>
    </xf>
    <xf numFmtId="4" fontId="49" fillId="21" borderId="1" xfId="34" applyNumberFormat="1" applyBorder="1" applyAlignment="1">
      <alignment vertical="center"/>
    </xf>
    <xf numFmtId="174" fontId="49" fillId="21" borderId="23" xfId="34" applyNumberFormat="1" applyBorder="1" applyAlignment="1">
      <alignment/>
    </xf>
    <xf numFmtId="174" fontId="49" fillId="21" borderId="24" xfId="34" applyNumberFormat="1" applyBorder="1" applyAlignment="1">
      <alignment/>
    </xf>
    <xf numFmtId="4" fontId="49" fillId="21" borderId="20" xfId="34" applyNumberFormat="1" applyBorder="1" applyAlignment="1">
      <alignment/>
    </xf>
    <xf numFmtId="4" fontId="49" fillId="21" borderId="1" xfId="34" applyNumberFormat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49" fillId="21" borderId="36" xfId="34" applyNumberFormat="1" applyBorder="1" applyAlignment="1">
      <alignment/>
    </xf>
    <xf numFmtId="4" fontId="49" fillId="21" borderId="23" xfId="34" applyNumberFormat="1" applyBorder="1" applyAlignment="1">
      <alignment/>
    </xf>
    <xf numFmtId="2" fontId="65" fillId="0" borderId="11" xfId="0" applyNumberFormat="1" applyFont="1" applyFill="1" applyBorder="1" applyAlignment="1">
      <alignment horizontal="center"/>
    </xf>
    <xf numFmtId="0" fontId="49" fillId="21" borderId="40" xfId="34" applyBorder="1" applyAlignment="1">
      <alignment horizontal="center" wrapText="1"/>
    </xf>
    <xf numFmtId="174" fontId="49" fillId="21" borderId="23" xfId="34" applyNumberFormat="1" applyBorder="1" applyAlignment="1">
      <alignment vertical="center"/>
    </xf>
    <xf numFmtId="174" fontId="49" fillId="21" borderId="24" xfId="34" applyNumberFormat="1" applyBorder="1" applyAlignment="1">
      <alignment vertical="center"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49" fillId="21" borderId="1" xfId="34" applyNumberFormat="1" applyBorder="1" applyAlignment="1">
      <alignment horizontal="center" vertical="center"/>
    </xf>
    <xf numFmtId="172" fontId="49" fillId="21" borderId="23" xfId="34" applyNumberFormat="1" applyBorder="1" applyAlignment="1">
      <alignment horizontal="center" vertical="center"/>
    </xf>
    <xf numFmtId="172" fontId="49" fillId="21" borderId="24" xfId="34" applyNumberFormat="1" applyBorder="1" applyAlignment="1">
      <alignment horizontal="center" vertical="center"/>
    </xf>
    <xf numFmtId="4" fontId="49" fillId="21" borderId="20" xfId="34" applyNumberFormat="1" applyBorder="1" applyAlignment="1">
      <alignment horizontal="center"/>
    </xf>
    <xf numFmtId="4" fontId="49" fillId="21" borderId="20" xfId="34" applyNumberFormat="1" applyBorder="1" applyAlignment="1">
      <alignment horizontal="center" vertical="center"/>
    </xf>
    <xf numFmtId="172" fontId="49" fillId="21" borderId="23" xfId="34" applyNumberFormat="1" applyBorder="1" applyAlignment="1">
      <alignment horizontal="center"/>
    </xf>
    <xf numFmtId="172" fontId="49" fillId="21" borderId="24" xfId="34" applyNumberFormat="1" applyBorder="1" applyAlignment="1">
      <alignment horizontal="center"/>
    </xf>
    <xf numFmtId="4" fontId="49" fillId="21" borderId="1" xfId="34" applyNumberFormat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49" fillId="21" borderId="42" xfId="34" applyBorder="1" applyAlignment="1">
      <alignment horizontal="center" wrapText="1"/>
    </xf>
    <xf numFmtId="4" fontId="49" fillId="21" borderId="43" xfId="34" applyNumberFormat="1" applyBorder="1" applyAlignment="1">
      <alignment vertical="center"/>
    </xf>
    <xf numFmtId="4" fontId="49" fillId="21" borderId="44" xfId="34" applyNumberFormat="1" applyBorder="1" applyAlignment="1">
      <alignment vertical="center"/>
    </xf>
    <xf numFmtId="0" fontId="49" fillId="21" borderId="35" xfId="34" applyBorder="1" applyAlignment="1">
      <alignment horizontal="center" vertical="center" wrapText="1"/>
    </xf>
    <xf numFmtId="4" fontId="49" fillId="21" borderId="37" xfId="34" applyNumberFormat="1" applyBorder="1" applyAlignment="1">
      <alignment/>
    </xf>
    <xf numFmtId="0" fontId="49" fillId="21" borderId="42" xfId="34" applyBorder="1" applyAlignment="1">
      <alignment horizontal="center" vertical="center" wrapText="1"/>
    </xf>
    <xf numFmtId="4" fontId="49" fillId="21" borderId="43" xfId="34" applyNumberFormat="1" applyBorder="1" applyAlignment="1">
      <alignment horizontal="center" vertical="center"/>
    </xf>
    <xf numFmtId="4" fontId="49" fillId="21" borderId="44" xfId="34" applyNumberForma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/>
    </xf>
    <xf numFmtId="4" fontId="49" fillId="21" borderId="36" xfId="34" applyNumberFormat="1" applyBorder="1" applyAlignment="1">
      <alignment horizontal="center"/>
    </xf>
    <xf numFmtId="4" fontId="49" fillId="21" borderId="37" xfId="34" applyNumberFormat="1" applyBorder="1" applyAlignment="1">
      <alignment horizontal="center"/>
    </xf>
    <xf numFmtId="4" fontId="49" fillId="21" borderId="43" xfId="34" applyNumberFormat="1" applyBorder="1" applyAlignment="1">
      <alignment horizontal="right" vertical="center"/>
    </xf>
    <xf numFmtId="4" fontId="49" fillId="21" borderId="44" xfId="34" applyNumberFormat="1" applyBorder="1" applyAlignment="1">
      <alignment horizontal="right" vertical="center"/>
    </xf>
    <xf numFmtId="4" fontId="49" fillId="21" borderId="43" xfId="34" applyNumberFormat="1" applyBorder="1" applyAlignment="1">
      <alignment horizontal="right"/>
    </xf>
    <xf numFmtId="4" fontId="49" fillId="21" borderId="44" xfId="34" applyNumberFormat="1" applyBorder="1" applyAlignment="1">
      <alignment horizontal="right"/>
    </xf>
    <xf numFmtId="0" fontId="49" fillId="21" borderId="23" xfId="34" applyBorder="1" applyAlignment="1">
      <alignment horizontal="center"/>
    </xf>
    <xf numFmtId="3" fontId="0" fillId="0" borderId="45" xfId="0" applyNumberFormat="1" applyFont="1" applyFill="1" applyBorder="1" applyAlignment="1">
      <alignment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>
      <alignment horizontal="center" vertical="center"/>
    </xf>
    <xf numFmtId="174" fontId="7" fillId="0" borderId="12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174" fontId="64" fillId="0" borderId="10" xfId="0" applyNumberFormat="1" applyFont="1" applyFill="1" applyBorder="1" applyAlignment="1">
      <alignment horizontal="center"/>
    </xf>
    <xf numFmtId="174" fontId="65" fillId="0" borderId="10" xfId="0" applyNumberFormat="1" applyFont="1" applyFill="1" applyBorder="1" applyAlignment="1">
      <alignment horizontal="center"/>
    </xf>
    <xf numFmtId="174" fontId="65" fillId="0" borderId="12" xfId="0" applyNumberFormat="1" applyFont="1" applyFill="1" applyBorder="1" applyAlignment="1">
      <alignment horizontal="center"/>
    </xf>
    <xf numFmtId="174" fontId="65" fillId="0" borderId="11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/>
    </xf>
    <xf numFmtId="0" fontId="49" fillId="0" borderId="0" xfId="34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5" xfId="0" applyNumberFormat="1" applyBorder="1" applyAlignment="1" applyProtection="1">
      <alignment/>
      <protection locked="0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3" fontId="0" fillId="0" borderId="4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45" xfId="0" applyNumberFormat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/>
    </xf>
    <xf numFmtId="0" fontId="0" fillId="0" borderId="45" xfId="0" applyBorder="1" applyAlignment="1" applyProtection="1">
      <alignment/>
      <protection locked="0"/>
    </xf>
    <xf numFmtId="0" fontId="0" fillId="0" borderId="45" xfId="0" applyNumberForma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5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Border="1" applyAlignment="1" applyProtection="1">
      <alignment/>
      <protection locked="0"/>
    </xf>
    <xf numFmtId="3" fontId="0" fillId="0" borderId="3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49" fillId="21" borderId="0" xfId="34" applyBorder="1" applyAlignment="1">
      <alignment/>
    </xf>
    <xf numFmtId="4" fontId="49" fillId="21" borderId="0" xfId="34" applyNumberFormat="1" applyBorder="1" applyAlignment="1">
      <alignment/>
    </xf>
    <xf numFmtId="2" fontId="49" fillId="21" borderId="0" xfId="34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66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0" fontId="49" fillId="21" borderId="22" xfId="34" applyBorder="1" applyAlignment="1">
      <alignment horizontal="center" vertical="center"/>
    </xf>
    <xf numFmtId="3" fontId="49" fillId="21" borderId="46" xfId="34" applyNumberFormat="1" applyBorder="1" applyAlignment="1">
      <alignment horizontal="center" vertical="center"/>
    </xf>
    <xf numFmtId="3" fontId="49" fillId="21" borderId="34" xfId="34" applyNumberFormat="1" applyBorder="1" applyAlignment="1">
      <alignment horizontal="center" vertical="center"/>
    </xf>
    <xf numFmtId="4" fontId="49" fillId="21" borderId="46" xfId="34" applyNumberFormat="1" applyBorder="1" applyAlignment="1">
      <alignment vertical="center"/>
    </xf>
    <xf numFmtId="4" fontId="49" fillId="21" borderId="34" xfId="34" applyNumberFormat="1" applyBorder="1" applyAlignment="1">
      <alignment vertical="center"/>
    </xf>
    <xf numFmtId="4" fontId="49" fillId="21" borderId="46" xfId="34" applyNumberFormat="1" applyBorder="1" applyAlignment="1">
      <alignment horizontal="center"/>
    </xf>
    <xf numFmtId="4" fontId="49" fillId="21" borderId="34" xfId="34" applyNumberFormat="1" applyBorder="1" applyAlignment="1">
      <alignment horizontal="center"/>
    </xf>
    <xf numFmtId="0" fontId="49" fillId="0" borderId="0" xfId="34" applyFill="1" applyBorder="1" applyAlignment="1">
      <alignment horizontal="center"/>
    </xf>
    <xf numFmtId="0" fontId="49" fillId="0" borderId="0" xfId="34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2" fontId="65" fillId="0" borderId="0" xfId="0" applyNumberFormat="1" applyFont="1" applyFill="1" applyBorder="1" applyAlignment="1">
      <alignment horizontal="center"/>
    </xf>
    <xf numFmtId="0" fontId="49" fillId="0" borderId="0" xfId="34" applyFill="1" applyBorder="1" applyAlignment="1">
      <alignment/>
    </xf>
    <xf numFmtId="4" fontId="49" fillId="0" borderId="0" xfId="34" applyNumberFormat="1" applyFill="1" applyBorder="1" applyAlignment="1">
      <alignment/>
    </xf>
    <xf numFmtId="2" fontId="49" fillId="0" borderId="0" xfId="34" applyNumberFormat="1" applyFill="1" applyBorder="1" applyAlignment="1">
      <alignment horizontal="center"/>
    </xf>
    <xf numFmtId="3" fontId="46" fillId="0" borderId="0" xfId="53" applyNumberFormat="1" applyFill="1" applyBorder="1" applyAlignment="1">
      <alignment horizontal="right" vertical="center"/>
      <protection/>
    </xf>
    <xf numFmtId="3" fontId="46" fillId="0" borderId="0" xfId="53" applyNumberFormat="1" applyFill="1" applyBorder="1" applyAlignment="1">
      <alignment horizontal="right" vertical="center" wrapText="1"/>
      <protection/>
    </xf>
    <xf numFmtId="1" fontId="2" fillId="0" borderId="0" xfId="0" applyNumberFormat="1" applyFont="1" applyFill="1" applyBorder="1" applyAlignment="1">
      <alignment horizontal="center"/>
    </xf>
    <xf numFmtId="3" fontId="46" fillId="0" borderId="0" xfId="53" applyNumberFormat="1" applyFill="1" applyBorder="1" applyAlignment="1">
      <alignment horizontal="right"/>
      <protection/>
    </xf>
    <xf numFmtId="3" fontId="46" fillId="0" borderId="0" xfId="53" applyNumberFormat="1" applyFill="1" applyBorder="1">
      <alignment/>
      <protection/>
    </xf>
    <xf numFmtId="3" fontId="36" fillId="0" borderId="0" xfId="53" applyNumberFormat="1" applyFont="1" applyFill="1" applyBorder="1" applyAlignment="1">
      <alignment horizontal="right"/>
      <protection/>
    </xf>
    <xf numFmtId="3" fontId="36" fillId="0" borderId="0" xfId="53" applyNumberFormat="1" applyFont="1" applyFill="1" applyBorder="1">
      <alignment/>
      <protection/>
    </xf>
    <xf numFmtId="3" fontId="49" fillId="0" borderId="0" xfId="34" applyNumberFormat="1" applyFill="1" applyBorder="1" applyAlignment="1">
      <alignment horizontal="center"/>
    </xf>
    <xf numFmtId="3" fontId="49" fillId="0" borderId="0" xfId="34" applyNumberFormat="1" applyFill="1" applyBorder="1" applyAlignment="1">
      <alignment/>
    </xf>
    <xf numFmtId="0" fontId="0" fillId="0" borderId="0" xfId="0" applyAlignment="1">
      <alignment horizontal="center"/>
    </xf>
    <xf numFmtId="0" fontId="49" fillId="21" borderId="35" xfId="34" applyBorder="1" applyAlignment="1">
      <alignment horizontal="center"/>
    </xf>
    <xf numFmtId="2" fontId="0" fillId="0" borderId="45" xfId="0" applyNumberFormat="1" applyFont="1" applyFill="1" applyBorder="1" applyAlignment="1">
      <alignment/>
    </xf>
    <xf numFmtId="2" fontId="0" fillId="0" borderId="45" xfId="0" applyNumberFormat="1" applyBorder="1" applyAlignment="1" applyProtection="1">
      <alignment/>
      <protection locked="0"/>
    </xf>
    <xf numFmtId="0" fontId="67" fillId="21" borderId="19" xfId="34" applyFont="1" applyBorder="1" applyAlignment="1">
      <alignment horizontal="center" vertical="center" wrapText="1"/>
    </xf>
    <xf numFmtId="0" fontId="67" fillId="21" borderId="21" xfId="34" applyFont="1" applyBorder="1" applyAlignment="1">
      <alignment horizontal="center" vertical="center" wrapText="1"/>
    </xf>
    <xf numFmtId="0" fontId="67" fillId="21" borderId="19" xfId="34" applyFont="1" applyBorder="1" applyAlignment="1">
      <alignment horizontal="center" wrapText="1"/>
    </xf>
    <xf numFmtId="0" fontId="67" fillId="21" borderId="21" xfId="34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2" fontId="0" fillId="0" borderId="45" xfId="0" applyNumberFormat="1" applyFont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9" fillId="21" borderId="19" xfId="34" applyBorder="1" applyAlignment="1">
      <alignment horizontal="center"/>
    </xf>
    <xf numFmtId="0" fontId="49" fillId="21" borderId="20" xfId="34" applyBorder="1" applyAlignment="1">
      <alignment horizontal="center"/>
    </xf>
    <xf numFmtId="0" fontId="49" fillId="21" borderId="46" xfId="34" applyBorder="1" applyAlignment="1">
      <alignment horizontal="center"/>
    </xf>
    <xf numFmtId="0" fontId="49" fillId="21" borderId="19" xfId="34" applyBorder="1" applyAlignment="1">
      <alignment horizontal="center" vertical="center"/>
    </xf>
    <xf numFmtId="0" fontId="49" fillId="21" borderId="39" xfId="34" applyBorder="1" applyAlignment="1">
      <alignment horizontal="center" vertical="center"/>
    </xf>
    <xf numFmtId="0" fontId="49" fillId="21" borderId="46" xfId="34" applyBorder="1" applyAlignment="1">
      <alignment horizontal="center" vertical="center"/>
    </xf>
    <xf numFmtId="0" fontId="49" fillId="21" borderId="40" xfId="34" applyBorder="1" applyAlignment="1">
      <alignment horizontal="center" vertical="center"/>
    </xf>
    <xf numFmtId="0" fontId="49" fillId="0" borderId="0" xfId="34" applyFill="1" applyBorder="1" applyAlignment="1">
      <alignment horizontal="center"/>
    </xf>
    <xf numFmtId="0" fontId="49" fillId="21" borderId="21" xfId="34" applyBorder="1" applyAlignment="1">
      <alignment horizontal="center" vertical="center"/>
    </xf>
    <xf numFmtId="0" fontId="49" fillId="21" borderId="34" xfId="34" applyBorder="1" applyAlignment="1">
      <alignment horizontal="center" vertical="center"/>
    </xf>
    <xf numFmtId="0" fontId="49" fillId="21" borderId="1" xfId="34" applyAlignment="1">
      <alignment horizontal="center" vertical="center"/>
    </xf>
    <xf numFmtId="0" fontId="49" fillId="21" borderId="47" xfId="34" applyBorder="1" applyAlignment="1">
      <alignment horizontal="center" vertical="center"/>
    </xf>
    <xf numFmtId="0" fontId="49" fillId="21" borderId="48" xfId="34" applyBorder="1" applyAlignment="1">
      <alignment horizontal="center" vertical="center"/>
    </xf>
    <xf numFmtId="0" fontId="49" fillId="21" borderId="49" xfId="34" applyBorder="1" applyAlignment="1">
      <alignment horizontal="center" vertical="center"/>
    </xf>
    <xf numFmtId="0" fontId="49" fillId="21" borderId="47" xfId="34" applyBorder="1" applyAlignment="1">
      <alignment horizontal="center"/>
    </xf>
    <xf numFmtId="0" fontId="49" fillId="21" borderId="48" xfId="34" applyBorder="1" applyAlignment="1">
      <alignment horizontal="center"/>
    </xf>
    <xf numFmtId="0" fontId="49" fillId="21" borderId="49" xfId="34" applyBorder="1" applyAlignment="1">
      <alignment horizontal="center"/>
    </xf>
    <xf numFmtId="0" fontId="49" fillId="21" borderId="22" xfId="34" applyBorder="1" applyAlignment="1">
      <alignment horizontal="center" vertical="center"/>
    </xf>
    <xf numFmtId="0" fontId="49" fillId="21" borderId="24" xfId="34" applyBorder="1" applyAlignment="1">
      <alignment horizontal="center" vertical="center"/>
    </xf>
    <xf numFmtId="2" fontId="64" fillId="0" borderId="12" xfId="0" applyNumberFormat="1" applyFont="1" applyFill="1" applyBorder="1" applyAlignment="1">
      <alignment horizontal="center"/>
    </xf>
    <xf numFmtId="4" fontId="67" fillId="21" borderId="23" xfId="34" applyNumberFormat="1" applyFont="1" applyBorder="1" applyAlignment="1">
      <alignment horizontal="center"/>
    </xf>
    <xf numFmtId="4" fontId="67" fillId="21" borderId="23" xfId="34" applyNumberFormat="1" applyFont="1" applyBorder="1" applyAlignment="1">
      <alignment/>
    </xf>
    <xf numFmtId="2" fontId="67" fillId="21" borderId="37" xfId="34" applyNumberFormat="1" applyFont="1" applyBorder="1" applyAlignment="1">
      <alignment horizontal="center"/>
    </xf>
    <xf numFmtId="2" fontId="67" fillId="21" borderId="24" xfId="34" applyNumberFormat="1" applyFont="1" applyBorder="1" applyAlignment="1">
      <alignment horizontal="center"/>
    </xf>
    <xf numFmtId="4" fontId="67" fillId="21" borderId="36" xfId="34" applyNumberFormat="1" applyFont="1" applyBorder="1" applyAlignment="1">
      <alignment/>
    </xf>
    <xf numFmtId="4" fontId="67" fillId="21" borderId="36" xfId="34" applyNumberFormat="1" applyFont="1" applyBorder="1" applyAlignment="1">
      <alignment horizontal="center"/>
    </xf>
    <xf numFmtId="3" fontId="67" fillId="21" borderId="23" xfId="34" applyNumberFormat="1" applyFont="1" applyBorder="1" applyAlignment="1">
      <alignment/>
    </xf>
    <xf numFmtId="2" fontId="67" fillId="21" borderId="23" xfId="34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21" borderId="35" xfId="34" applyFont="1" applyBorder="1" applyAlignment="1">
      <alignment/>
    </xf>
    <xf numFmtId="3" fontId="67" fillId="21" borderId="36" xfId="34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Ocurrencia Incendios Forestales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62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3175"/>
          <c:w val="0.866"/>
          <c:h val="0.76075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Ocurrencia!$Q$29:$Q$40</c:f>
              <c:numCache/>
            </c:numRef>
          </c:val>
        </c:ser>
        <c:ser>
          <c:idx val="0"/>
          <c:order val="1"/>
          <c:tx>
            <c:v>2015-2016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Ocurrencia!$R$29:$R$40</c:f>
              <c:numCache/>
            </c:numRef>
          </c:val>
        </c:ser>
        <c:axId val="1014556"/>
        <c:axId val="9131005"/>
      </c:barChart>
      <c:catAx>
        <c:axId val="1014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1005"/>
        <c:crosses val="autoZero"/>
        <c:auto val="0"/>
        <c:lblOffset val="100"/>
        <c:tickLblSkip val="1"/>
        <c:noMultiLvlLbl val="0"/>
      </c:catAx>
      <c:valAx>
        <c:axId val="9131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455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25"/>
          <c:y val="0.9105"/>
          <c:w val="0.316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Normales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84"/>
          <c:w val="0.928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Daño!$C$277:$C$288</c:f>
              <c:numCache/>
            </c:numRef>
          </c:val>
        </c:ser>
        <c:ser>
          <c:idx val="1"/>
          <c:order val="1"/>
          <c:tx>
            <c:v>2015-2016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Daño!$D$277:$D$288</c:f>
              <c:numCache/>
            </c:numRef>
          </c:val>
        </c:ser>
        <c:axId val="51919776"/>
        <c:axId val="64624801"/>
      </c:barChart>
      <c:catAx>
        <c:axId val="5191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4801"/>
        <c:crosses val="autoZero"/>
        <c:auto val="1"/>
        <c:lblOffset val="100"/>
        <c:tickLblSkip val="1"/>
        <c:noMultiLvlLbl val="0"/>
      </c:catAx>
      <c:valAx>
        <c:axId val="6462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977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325"/>
          <c:y val="0.91225"/>
          <c:w val="0.332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Daño Incendios Forestales (ha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24825"/>
          <c:w val="0.887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Daño!$J$87:$J$98</c:f>
              <c:numCache/>
            </c:numRef>
          </c:val>
        </c:ser>
        <c:ser>
          <c:idx val="1"/>
          <c:order val="1"/>
          <c:tx>
            <c:v>2015-2016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Daño!$K$87:$K$98</c:f>
              <c:numCache/>
            </c:numRef>
          </c:val>
        </c:ser>
        <c:axId val="44752298"/>
        <c:axId val="117499"/>
      </c:barChart>
      <c:catAx>
        <c:axId val="4475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99"/>
        <c:crosses val="autoZero"/>
        <c:auto val="1"/>
        <c:lblOffset val="100"/>
        <c:tickLblSkip val="1"/>
        <c:noMultiLvlLbl val="0"/>
      </c:catAx>
      <c:valAx>
        <c:axId val="11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229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5"/>
          <c:y val="0.8885"/>
          <c:w val="0.313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Magnitud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21725"/>
          <c:w val="0.900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Daño!$J$182:$J$193</c:f>
              <c:numCache/>
            </c:numRef>
          </c:val>
        </c:ser>
        <c:ser>
          <c:idx val="1"/>
          <c:order val="1"/>
          <c:tx>
            <c:v>2015-2016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Daño!$K$182:$K$193</c:f>
              <c:numCache/>
            </c:numRef>
          </c:val>
        </c:ser>
        <c:axId val="1057492"/>
        <c:axId val="9517429"/>
      </c:barChart>
      <c:catAx>
        <c:axId val="105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7429"/>
        <c:crosses val="autoZero"/>
        <c:auto val="1"/>
        <c:lblOffset val="100"/>
        <c:tickLblSkip val="1"/>
        <c:noMultiLvlLbl val="0"/>
      </c:catAx>
      <c:valAx>
        <c:axId val="951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749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925"/>
          <c:y val="0.90425"/>
          <c:w val="0.293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Normales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21775"/>
          <c:w val="0.889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Daño!$J$277:$J$288</c:f>
              <c:numCache/>
            </c:numRef>
          </c:val>
        </c:ser>
        <c:ser>
          <c:idx val="1"/>
          <c:order val="1"/>
          <c:tx>
            <c:v>2015-2016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Daño!$K$277:$K$288</c:f>
              <c:numCache/>
            </c:numRef>
          </c:val>
        </c:ser>
        <c:axId val="18547998"/>
        <c:axId val="32714255"/>
      </c:barChart>
      <c:catAx>
        <c:axId val="1854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14255"/>
        <c:crosses val="autoZero"/>
        <c:auto val="1"/>
        <c:lblOffset val="100"/>
        <c:tickLblSkip val="1"/>
        <c:noMultiLvlLbl val="0"/>
      </c:catAx>
      <c:valAx>
        <c:axId val="3271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4799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"/>
          <c:y val="0.906"/>
          <c:w val="0.291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Daño Incendios Forestales (ha)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>
                <c:ptCount val="12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XIV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Daño!$C$87:$C$98</c:f>
              <c:numCache>
                <c:ptCount val="12"/>
                <c:pt idx="0">
                  <c:v>6</c:v>
                </c:pt>
                <c:pt idx="1">
                  <c:v>501.93199999999996</c:v>
                </c:pt>
                <c:pt idx="2">
                  <c:v>6211.786000000003</c:v>
                </c:pt>
                <c:pt idx="3">
                  <c:v>6827.201999999985</c:v>
                </c:pt>
                <c:pt idx="4">
                  <c:v>7305.109999999999</c:v>
                </c:pt>
                <c:pt idx="5">
                  <c:v>15097.84441999999</c:v>
                </c:pt>
                <c:pt idx="6">
                  <c:v>19629.72319999999</c:v>
                </c:pt>
                <c:pt idx="7">
                  <c:v>15241.962039999999</c:v>
                </c:pt>
                <c:pt idx="8">
                  <c:v>295.53844000000004</c:v>
                </c:pt>
                <c:pt idx="9">
                  <c:v>2180.453</c:v>
                </c:pt>
                <c:pt idx="10">
                  <c:v>927.3781799999999</c:v>
                </c:pt>
                <c:pt idx="11">
                  <c:v>3589.2475999999997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>
                <c:ptCount val="12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XIV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Daño!$D$87:$D$98</c:f>
              <c:numCache>
                <c:ptCount val="12"/>
                <c:pt idx="0">
                  <c:v>103.6</c:v>
                </c:pt>
                <c:pt idx="1">
                  <c:v>188.98</c:v>
                </c:pt>
                <c:pt idx="2">
                  <c:v>4132.71</c:v>
                </c:pt>
                <c:pt idx="3">
                  <c:v>2688.68</c:v>
                </c:pt>
                <c:pt idx="4">
                  <c:v>3607.94</c:v>
                </c:pt>
                <c:pt idx="5">
                  <c:v>2381.47</c:v>
                </c:pt>
                <c:pt idx="6">
                  <c:v>8246.07</c:v>
                </c:pt>
                <c:pt idx="7">
                  <c:v>12231.14</c:v>
                </c:pt>
                <c:pt idx="8">
                  <c:v>1093.28</c:v>
                </c:pt>
                <c:pt idx="9">
                  <c:v>2425.31</c:v>
                </c:pt>
                <c:pt idx="10">
                  <c:v>4857.56</c:v>
                </c:pt>
                <c:pt idx="11">
                  <c:v>139.97</c:v>
                </c:pt>
              </c:numCache>
            </c:numRef>
          </c:val>
        </c:ser>
        <c:axId val="25992840"/>
        <c:axId val="32608969"/>
      </c:barChart>
      <c:catAx>
        <c:axId val="2599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08969"/>
        <c:crosses val="autoZero"/>
        <c:auto val="1"/>
        <c:lblOffset val="100"/>
        <c:tickLblSkip val="6"/>
        <c:noMultiLvlLbl val="0"/>
      </c:catAx>
      <c:valAx>
        <c:axId val="3260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92840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Daño Incendios Forestales Magnitud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>
                <c:ptCount val="12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XIV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Daño!$C$182:$C$193</c:f>
              <c:numCache>
                <c:ptCount val="12"/>
                <c:pt idx="0">
                  <c:v>0</c:v>
                </c:pt>
                <c:pt idx="1">
                  <c:v>404.5</c:v>
                </c:pt>
                <c:pt idx="2">
                  <c:v>3167.024</c:v>
                </c:pt>
                <c:pt idx="3">
                  <c:v>6910.2775</c:v>
                </c:pt>
                <c:pt idx="4">
                  <c:v>5484.3099999999995</c:v>
                </c:pt>
                <c:pt idx="5">
                  <c:v>12743.208</c:v>
                </c:pt>
                <c:pt idx="6">
                  <c:v>17639.11195</c:v>
                </c:pt>
                <c:pt idx="7">
                  <c:v>13016.93</c:v>
                </c:pt>
                <c:pt idx="8">
                  <c:v>0</c:v>
                </c:pt>
                <c:pt idx="9">
                  <c:v>2836.05</c:v>
                </c:pt>
                <c:pt idx="10">
                  <c:v>1760.8</c:v>
                </c:pt>
                <c:pt idx="11">
                  <c:v>5937.433333333333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>
                <c:ptCount val="12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XIV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Daño!$D$182:$D$193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2015</c:v>
                </c:pt>
                <c:pt idx="3">
                  <c:v>1425</c:v>
                </c:pt>
                <c:pt idx="4">
                  <c:v>2526</c:v>
                </c:pt>
                <c:pt idx="5">
                  <c:v>437.5</c:v>
                </c:pt>
                <c:pt idx="6">
                  <c:v>1743.2</c:v>
                </c:pt>
                <c:pt idx="7">
                  <c:v>6203.4</c:v>
                </c:pt>
                <c:pt idx="8">
                  <c:v>247.7</c:v>
                </c:pt>
                <c:pt idx="9">
                  <c:v>1369</c:v>
                </c:pt>
                <c:pt idx="10">
                  <c:v>4305</c:v>
                </c:pt>
                <c:pt idx="11">
                  <c:v>0</c:v>
                </c:pt>
              </c:numCache>
            </c:numRef>
          </c:val>
        </c:ser>
        <c:axId val="25045266"/>
        <c:axId val="24080803"/>
      </c:barChart>
      <c:catAx>
        <c:axId val="25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80803"/>
        <c:crosses val="autoZero"/>
        <c:auto val="1"/>
        <c:lblOffset val="100"/>
        <c:tickLblSkip val="6"/>
        <c:noMultiLvlLbl val="0"/>
      </c:catAx>
      <c:valAx>
        <c:axId val="2408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266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Daño Incendios Forestales Normales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>
                <c:ptCount val="12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XIV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Daño!$C$277:$C$288</c:f>
              <c:numCache>
                <c:ptCount val="12"/>
                <c:pt idx="0">
                  <c:v>6</c:v>
                </c:pt>
                <c:pt idx="1">
                  <c:v>340.13200000000006</c:v>
                </c:pt>
                <c:pt idx="2">
                  <c:v>3044.7619999999997</c:v>
                </c:pt>
                <c:pt idx="3">
                  <c:v>1298.98</c:v>
                </c:pt>
                <c:pt idx="4">
                  <c:v>1820.8</c:v>
                </c:pt>
                <c:pt idx="5">
                  <c:v>2354.63642</c:v>
                </c:pt>
                <c:pt idx="6">
                  <c:v>5518.4336400000075</c:v>
                </c:pt>
                <c:pt idx="7">
                  <c:v>4828.418040000006</c:v>
                </c:pt>
                <c:pt idx="8">
                  <c:v>295.53844</c:v>
                </c:pt>
                <c:pt idx="9">
                  <c:v>1046.0330000000001</c:v>
                </c:pt>
                <c:pt idx="10">
                  <c:v>223.05818</c:v>
                </c:pt>
                <c:pt idx="11">
                  <c:v>26.787599999999788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>
                <c:ptCount val="12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XIV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Daño!$D$277:$D$288</c:f>
              <c:numCache>
                <c:ptCount val="12"/>
                <c:pt idx="0">
                  <c:v>103.6</c:v>
                </c:pt>
                <c:pt idx="1">
                  <c:v>188.9813</c:v>
                </c:pt>
                <c:pt idx="2">
                  <c:v>2117.705</c:v>
                </c:pt>
                <c:pt idx="3">
                  <c:v>1263.68</c:v>
                </c:pt>
                <c:pt idx="4">
                  <c:v>1081.94</c:v>
                </c:pt>
                <c:pt idx="5">
                  <c:v>1943.9657</c:v>
                </c:pt>
                <c:pt idx="6">
                  <c:v>6502.8651</c:v>
                </c:pt>
                <c:pt idx="7">
                  <c:v>6027.7378</c:v>
                </c:pt>
                <c:pt idx="8">
                  <c:v>845.5788</c:v>
                </c:pt>
                <c:pt idx="9">
                  <c:v>1056.3152</c:v>
                </c:pt>
                <c:pt idx="10">
                  <c:v>552.568</c:v>
                </c:pt>
                <c:pt idx="11">
                  <c:v>139.97</c:v>
                </c:pt>
              </c:numCache>
            </c:numRef>
          </c:val>
        </c:ser>
        <c:axId val="15400636"/>
        <c:axId val="4387997"/>
      </c:barChart>
      <c:catAx>
        <c:axId val="15400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997"/>
        <c:crosses val="autoZero"/>
        <c:auto val="1"/>
        <c:lblOffset val="100"/>
        <c:tickLblSkip val="5"/>
        <c:noMultiLvlLbl val="0"/>
      </c:catAx>
      <c:valAx>
        <c:axId val="4387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00636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Ha/Inc Incendios Forestales (ha)</a:t>
            </a:r>
          </a:p>
        </c:rich>
      </c:tx>
      <c:layout>
        <c:manualLayout>
          <c:xMode val="factor"/>
          <c:yMode val="factor"/>
          <c:x val="-0.029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815"/>
          <c:w val="0.9222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Promedio'!$E$83:$E$94</c:f>
              <c:strCache/>
            </c:strRef>
          </c:cat>
          <c:val>
            <c:numRef>
              <c:f>'Ha por Inc Promedio'!$F$83:$F$94</c:f>
              <c:numCache/>
            </c:numRef>
          </c:val>
        </c:ser>
        <c:ser>
          <c:idx val="1"/>
          <c:order val="1"/>
          <c:tx>
            <c:v>2015-2016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Promedio'!$E$83:$E$94</c:f>
              <c:strCache/>
            </c:strRef>
          </c:cat>
          <c:val>
            <c:numRef>
              <c:f>'Ha por Inc Promedio'!$G$83:$G$94</c:f>
              <c:numCache/>
            </c:numRef>
          </c:val>
        </c:ser>
        <c:axId val="39491974"/>
        <c:axId val="19883447"/>
      </c:barChart>
      <c:catAx>
        <c:axId val="3949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197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1425"/>
          <c:w val="0.2887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Ha/Inc Incendios Forestales Magnitud (ha)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8175"/>
          <c:w val="0.922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Promedio'!$E$172:$E$183</c:f>
              <c:strCache/>
            </c:strRef>
          </c:cat>
          <c:val>
            <c:numRef>
              <c:f>'Ha por Inc Promedio'!$F$172:$F$183</c:f>
              <c:numCache/>
            </c:numRef>
          </c:val>
        </c:ser>
        <c:ser>
          <c:idx val="1"/>
          <c:order val="1"/>
          <c:tx>
            <c:v>2015-2016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Promedio'!$E$172:$E$183</c:f>
              <c:strCache/>
            </c:strRef>
          </c:cat>
          <c:val>
            <c:numRef>
              <c:f>'Ha por Inc Promedio'!$G$172:$G$183</c:f>
              <c:numCache/>
            </c:numRef>
          </c:val>
        </c:ser>
        <c:axId val="44733296"/>
        <c:axId val="67055345"/>
      </c:barChart>
      <c:catAx>
        <c:axId val="4473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55345"/>
        <c:crosses val="autoZero"/>
        <c:auto val="1"/>
        <c:lblOffset val="100"/>
        <c:tickLblSkip val="1"/>
        <c:noMultiLvlLbl val="0"/>
      </c:catAx>
      <c:valAx>
        <c:axId val="6705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3329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575"/>
          <c:y val="0.916"/>
          <c:w val="0.2877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Ha/Inc Incendios Forestales Normales (ha)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8125"/>
          <c:w val="0.9237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Promedio'!$F$259:$F$270</c:f>
              <c:strCache/>
            </c:strRef>
          </c:cat>
          <c:val>
            <c:numRef>
              <c:f>'Ha por Inc Promedio'!$G$259:$G$270</c:f>
              <c:numCache/>
            </c:numRef>
          </c:val>
        </c:ser>
        <c:ser>
          <c:idx val="1"/>
          <c:order val="1"/>
          <c:tx>
            <c:v>2015-2016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Promedio'!$F$259:$F$270</c:f>
              <c:strCache/>
            </c:strRef>
          </c:cat>
          <c:val>
            <c:numRef>
              <c:f>'Ha por Inc Promedio'!$H$259:$H$270</c:f>
              <c:numCache/>
            </c:numRef>
          </c:val>
        </c:ser>
        <c:axId val="66627194"/>
        <c:axId val="62773835"/>
      </c:barChart>
      <c:catAx>
        <c:axId val="66627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3835"/>
        <c:crosses val="autoZero"/>
        <c:auto val="1"/>
        <c:lblOffset val="100"/>
        <c:tickLblSkip val="1"/>
        <c:noMultiLvlLbl val="0"/>
      </c:catAx>
      <c:valAx>
        <c:axId val="6277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2719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11"/>
          <c:w val="0.324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24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32"/>
          <c:w val="0.8675"/>
          <c:h val="0.76175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Ocurrencia!$Q$83:$Q$94</c:f>
              <c:numCache/>
            </c:numRef>
          </c:val>
        </c:ser>
        <c:ser>
          <c:idx val="0"/>
          <c:order val="1"/>
          <c:tx>
            <c:v>2015-2016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Ocurrencia!$R$83:$R$94</c:f>
              <c:numCache/>
            </c:numRef>
          </c:val>
        </c:ser>
        <c:axId val="15070182"/>
        <c:axId val="1413911"/>
      </c:barChart>
      <c:catAx>
        <c:axId val="1507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3911"/>
        <c:crosses val="autoZero"/>
        <c:auto val="0"/>
        <c:lblOffset val="100"/>
        <c:tickLblSkip val="1"/>
        <c:noMultiLvlLbl val="0"/>
      </c:catAx>
      <c:valAx>
        <c:axId val="141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018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7"/>
          <c:y val="0.90675"/>
          <c:w val="0.369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Normales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02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3125"/>
          <c:w val="0.8667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Ocurrencia!$Q$135:$Q$146</c:f>
              <c:numCache/>
            </c:numRef>
          </c:val>
        </c:ser>
        <c:ser>
          <c:idx val="0"/>
          <c:order val="1"/>
          <c:tx>
            <c:v>2015-2016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Ocurrencia!$R$135:$R$146</c:f>
              <c:numCache/>
            </c:numRef>
          </c:val>
        </c:ser>
        <c:axId val="12725200"/>
        <c:axId val="47417937"/>
      </c:barChart>
      <c:catAx>
        <c:axId val="1272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937"/>
        <c:crosses val="autoZero"/>
        <c:auto val="0"/>
        <c:lblOffset val="100"/>
        <c:tickLblSkip val="1"/>
        <c:noMultiLvlLbl val="0"/>
      </c:catAx>
      <c:valAx>
        <c:axId val="4741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2520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5"/>
          <c:y val="0.91075"/>
          <c:w val="0.31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Ocurrencia y Daño Regional
Promedio 2003 - 2012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14"/>
          <c:w val="0.83925"/>
          <c:h val="0.7305"/>
        </c:manualLayout>
      </c:layout>
      <c:barChart>
        <c:barDir val="col"/>
        <c:grouping val="clustered"/>
        <c:varyColors val="0"/>
        <c:ser>
          <c:idx val="1"/>
          <c:order val="0"/>
          <c:tx>
            <c:v>Superficie</c:v>
          </c:tx>
          <c:spPr>
            <a:gradFill rotWithShape="1">
              <a:gsLst>
                <a:gs pos="0">
                  <a:srgbClr val="3366FF"/>
                </a:gs>
                <a:gs pos="100000">
                  <a:srgbClr val="1D398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Ocurrencia!$AK$29:$AK$40</c:f>
              <c:strCache/>
            </c:strRef>
          </c:cat>
          <c:val>
            <c:numRef>
              <c:f>Ocurrencia!$AM$29:$AM$40</c:f>
              <c:numCache/>
            </c:numRef>
          </c:val>
        </c:ser>
        <c:axId val="24108250"/>
        <c:axId val="15647659"/>
      </c:barChart>
      <c:lineChart>
        <c:grouping val="standard"/>
        <c:varyColors val="0"/>
        <c:ser>
          <c:idx val="0"/>
          <c:order val="1"/>
          <c:tx>
            <c:v>Incendios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Ocurrencia!$AL$29:$AL$40</c:f>
              <c:numCache/>
            </c:numRef>
          </c:val>
          <c:smooth val="0"/>
        </c:ser>
        <c:axId val="6611204"/>
        <c:axId val="59500837"/>
      </c:lineChart>
      <c:catAx>
        <c:axId val="24108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659"/>
        <c:crosses val="autoZero"/>
        <c:auto val="0"/>
        <c:lblOffset val="100"/>
        <c:tickLblSkip val="1"/>
        <c:noMultiLvlLbl val="0"/>
      </c:catAx>
      <c:valAx>
        <c:axId val="1564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 Afectadas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250"/>
        <c:crossesAt val="1"/>
        <c:crossBetween val="between"/>
        <c:dispUnits/>
      </c:valAx>
      <c:catAx>
        <c:axId val="6611204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0837"/>
        <c:crosses val="autoZero"/>
        <c:auto val="0"/>
        <c:lblOffset val="100"/>
        <c:tickLblSkip val="1"/>
        <c:noMultiLvlLbl val="0"/>
      </c:catAx>
      <c:valAx>
        <c:axId val="5950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Incendios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0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262"/>
          <c:w val="0.293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Ocurrencia Incendios Forestales
</a:t>
            </a:r>
          </a:p>
        </c:rich>
      </c:tx>
      <c:layout>
        <c:manualLayout>
          <c:xMode val="factor"/>
          <c:yMode val="factor"/>
          <c:x val="0.002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21475"/>
          <c:w val="0.8265"/>
          <c:h val="0.6125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Ocurrencia!$X$29:$X$40</c:f>
              <c:numCache/>
            </c:numRef>
          </c:val>
        </c:ser>
        <c:ser>
          <c:idx val="0"/>
          <c:order val="1"/>
          <c:tx>
            <c:v>2015-2016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Ocurrencia!$Y$29:$Y$40</c:f>
              <c:numCache/>
            </c:numRef>
          </c:val>
        </c:ser>
        <c:axId val="65745486"/>
        <c:axId val="54838463"/>
      </c:barChart>
      <c:catAx>
        <c:axId val="6574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38463"/>
        <c:crosses val="autoZero"/>
        <c:auto val="0"/>
        <c:lblOffset val="100"/>
        <c:tickLblSkip val="1"/>
        <c:noMultiLvlLbl val="0"/>
      </c:catAx>
      <c:valAx>
        <c:axId val="54838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548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75"/>
          <c:y val="0.85025"/>
          <c:w val="0.261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25"/>
          <c:y val="0.226"/>
          <c:w val="0.8265"/>
          <c:h val="0.60325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Ocurrencia!$X$83:$X$94</c:f>
              <c:numCache/>
            </c:numRef>
          </c:val>
        </c:ser>
        <c:ser>
          <c:idx val="0"/>
          <c:order val="1"/>
          <c:tx>
            <c:v>2015-2016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Ocurrencia!$Y$83:$Y$94</c:f>
              <c:numCache/>
            </c:numRef>
          </c:val>
        </c:ser>
        <c:axId val="23784120"/>
        <c:axId val="12730489"/>
      </c:barChart>
      <c:catAx>
        <c:axId val="2378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30489"/>
        <c:crosses val="autoZero"/>
        <c:auto val="0"/>
        <c:lblOffset val="100"/>
        <c:tickLblSkip val="1"/>
        <c:noMultiLvlLbl val="0"/>
      </c:catAx>
      <c:valAx>
        <c:axId val="1273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8412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725"/>
          <c:y val="0.8505"/>
          <c:w val="0.258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1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2625"/>
          <c:w val="0.861"/>
          <c:h val="0.605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Ocurrencia!$X$135:$X$146</c:f>
              <c:numCache/>
            </c:numRef>
          </c:val>
        </c:ser>
        <c:ser>
          <c:idx val="0"/>
          <c:order val="1"/>
          <c:tx>
            <c:v>2015-2016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Ocurrencia!$B$9:$M$9</c:f>
              <c:strCache/>
            </c:strRef>
          </c:cat>
          <c:val>
            <c:numRef>
              <c:f>Ocurrencia!$Y$135:$Y$146</c:f>
              <c:numCache/>
            </c:numRef>
          </c:val>
        </c:ser>
        <c:axId val="47465538"/>
        <c:axId val="24536659"/>
      </c:barChart>
      <c:catAx>
        <c:axId val="4746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36659"/>
        <c:crosses val="autoZero"/>
        <c:auto val="0"/>
        <c:lblOffset val="100"/>
        <c:tickLblSkip val="1"/>
        <c:noMultiLvlLbl val="0"/>
      </c:catAx>
      <c:valAx>
        <c:axId val="24536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6553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725"/>
          <c:y val="0.852"/>
          <c:w val="0.258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Daño Incendios Forestales (ha)</a:t>
            </a:r>
          </a:p>
        </c:rich>
      </c:tx>
      <c:layout>
        <c:manualLayout>
          <c:xMode val="factor"/>
          <c:yMode val="factor"/>
          <c:x val="-0.02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8175"/>
          <c:w val="0.910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Daño!$C$87:$C$98</c:f>
              <c:numCache/>
            </c:numRef>
          </c:val>
        </c:ser>
        <c:ser>
          <c:idx val="1"/>
          <c:order val="1"/>
          <c:tx>
            <c:v>2015-2016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Daño!$D$87:$D$98</c:f>
              <c:numCache/>
            </c:numRef>
          </c:val>
        </c:ser>
        <c:axId val="19503340"/>
        <c:axId val="41312333"/>
      </c:barChart>
      <c:catAx>
        <c:axId val="19503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2333"/>
        <c:crosses val="autoZero"/>
        <c:auto val="1"/>
        <c:lblOffset val="100"/>
        <c:tickLblSkip val="1"/>
        <c:noMultiLvlLbl val="0"/>
      </c:catAx>
      <c:valAx>
        <c:axId val="4131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2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0334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25"/>
          <c:y val="0.91075"/>
          <c:w val="0.294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Magnitud</a:t>
            </a:r>
          </a:p>
        </c:rich>
      </c:tx>
      <c:layout>
        <c:manualLayout>
          <c:xMode val="factor"/>
          <c:yMode val="factor"/>
          <c:x val="-0.02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25"/>
          <c:w val="0.9242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Daño!$C$182:$C$193</c:f>
              <c:numCache/>
            </c:numRef>
          </c:val>
        </c:ser>
        <c:ser>
          <c:idx val="1"/>
          <c:order val="1"/>
          <c:tx>
            <c:v>2015-2016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Daño!$B$9:$M$9</c:f>
              <c:strCache/>
            </c:strRef>
          </c:cat>
          <c:val>
            <c:numRef>
              <c:f>Daño!$D$182:$D$193</c:f>
              <c:numCache/>
            </c:numRef>
          </c:val>
        </c:ser>
        <c:axId val="36266678"/>
        <c:axId val="57964647"/>
      </c:barChart>
      <c:catAx>
        <c:axId val="36266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64647"/>
        <c:crosses val="autoZero"/>
        <c:auto val="1"/>
        <c:lblOffset val="100"/>
        <c:tickLblSkip val="1"/>
        <c:noMultiLvlLbl val="0"/>
      </c:catAx>
      <c:valAx>
        <c:axId val="5796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6667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25"/>
          <c:y val="0.91675"/>
          <c:w val="0.293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10</xdr:row>
      <xdr:rowOff>0</xdr:rowOff>
    </xdr:from>
    <xdr:to>
      <xdr:col>19</xdr:col>
      <xdr:colOff>666750</xdr:colOff>
      <xdr:row>25</xdr:row>
      <xdr:rowOff>0</xdr:rowOff>
    </xdr:to>
    <xdr:graphicFrame>
      <xdr:nvGraphicFramePr>
        <xdr:cNvPr id="1" name="Gráfico 1"/>
        <xdr:cNvGraphicFramePr/>
      </xdr:nvGraphicFramePr>
      <xdr:xfrm>
        <a:off x="9096375" y="1752600"/>
        <a:ext cx="46291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63</xdr:row>
      <xdr:rowOff>123825</xdr:rowOff>
    </xdr:from>
    <xdr:to>
      <xdr:col>19</xdr:col>
      <xdr:colOff>752475</xdr:colOff>
      <xdr:row>79</xdr:row>
      <xdr:rowOff>38100</xdr:rowOff>
    </xdr:to>
    <xdr:graphicFrame>
      <xdr:nvGraphicFramePr>
        <xdr:cNvPr id="2" name="Gráfico 3"/>
        <xdr:cNvGraphicFramePr/>
      </xdr:nvGraphicFramePr>
      <xdr:xfrm>
        <a:off x="9105900" y="12153900"/>
        <a:ext cx="47053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115</xdr:row>
      <xdr:rowOff>104775</xdr:rowOff>
    </xdr:from>
    <xdr:to>
      <xdr:col>19</xdr:col>
      <xdr:colOff>838200</xdr:colOff>
      <xdr:row>130</xdr:row>
      <xdr:rowOff>123825</xdr:rowOff>
    </xdr:to>
    <xdr:graphicFrame>
      <xdr:nvGraphicFramePr>
        <xdr:cNvPr id="3" name="Gráfico 4"/>
        <xdr:cNvGraphicFramePr/>
      </xdr:nvGraphicFramePr>
      <xdr:xfrm>
        <a:off x="9086850" y="22078950"/>
        <a:ext cx="48101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600075</xdr:colOff>
      <xdr:row>20</xdr:row>
      <xdr:rowOff>104775</xdr:rowOff>
    </xdr:from>
    <xdr:to>
      <xdr:col>47</xdr:col>
      <xdr:colOff>733425</xdr:colOff>
      <xdr:row>40</xdr:row>
      <xdr:rowOff>57150</xdr:rowOff>
    </xdr:to>
    <xdr:graphicFrame>
      <xdr:nvGraphicFramePr>
        <xdr:cNvPr id="4" name="Gráfico 6"/>
        <xdr:cNvGraphicFramePr/>
      </xdr:nvGraphicFramePr>
      <xdr:xfrm>
        <a:off x="30289500" y="3476625"/>
        <a:ext cx="62293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10</xdr:row>
      <xdr:rowOff>0</xdr:rowOff>
    </xdr:from>
    <xdr:to>
      <xdr:col>26</xdr:col>
      <xdr:colOff>828675</xdr:colOff>
      <xdr:row>25</xdr:row>
      <xdr:rowOff>9525</xdr:rowOff>
    </xdr:to>
    <xdr:graphicFrame>
      <xdr:nvGraphicFramePr>
        <xdr:cNvPr id="5" name="Gráfico 7"/>
        <xdr:cNvGraphicFramePr/>
      </xdr:nvGraphicFramePr>
      <xdr:xfrm>
        <a:off x="15592425" y="1752600"/>
        <a:ext cx="48672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64</xdr:row>
      <xdr:rowOff>0</xdr:rowOff>
    </xdr:from>
    <xdr:to>
      <xdr:col>26</xdr:col>
      <xdr:colOff>876300</xdr:colOff>
      <xdr:row>78</xdr:row>
      <xdr:rowOff>142875</xdr:rowOff>
    </xdr:to>
    <xdr:graphicFrame>
      <xdr:nvGraphicFramePr>
        <xdr:cNvPr id="6" name="Gráfico 8"/>
        <xdr:cNvGraphicFramePr/>
      </xdr:nvGraphicFramePr>
      <xdr:xfrm>
        <a:off x="15592425" y="12230100"/>
        <a:ext cx="49149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0</xdr:colOff>
      <xdr:row>116</xdr:row>
      <xdr:rowOff>0</xdr:rowOff>
    </xdr:from>
    <xdr:to>
      <xdr:col>26</xdr:col>
      <xdr:colOff>876300</xdr:colOff>
      <xdr:row>130</xdr:row>
      <xdr:rowOff>142875</xdr:rowOff>
    </xdr:to>
    <xdr:graphicFrame>
      <xdr:nvGraphicFramePr>
        <xdr:cNvPr id="7" name="Gráfico 8"/>
        <xdr:cNvGraphicFramePr/>
      </xdr:nvGraphicFramePr>
      <xdr:xfrm>
        <a:off x="15592425" y="22174200"/>
        <a:ext cx="49149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65</xdr:row>
      <xdr:rowOff>38100</xdr:rowOff>
    </xdr:from>
    <xdr:to>
      <xdr:col>7</xdr:col>
      <xdr:colOff>219075</xdr:colOff>
      <xdr:row>82</xdr:row>
      <xdr:rowOff>38100</xdr:rowOff>
    </xdr:to>
    <xdr:graphicFrame>
      <xdr:nvGraphicFramePr>
        <xdr:cNvPr id="1" name="Gráfico 1"/>
        <xdr:cNvGraphicFramePr/>
      </xdr:nvGraphicFramePr>
      <xdr:xfrm>
        <a:off x="304800" y="11877675"/>
        <a:ext cx="6781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161</xdr:row>
      <xdr:rowOff>114300</xdr:rowOff>
    </xdr:from>
    <xdr:to>
      <xdr:col>7</xdr:col>
      <xdr:colOff>104775</xdr:colOff>
      <xdr:row>177</xdr:row>
      <xdr:rowOff>123825</xdr:rowOff>
    </xdr:to>
    <xdr:graphicFrame>
      <xdr:nvGraphicFramePr>
        <xdr:cNvPr id="2" name="Gráfico 2"/>
        <xdr:cNvGraphicFramePr/>
      </xdr:nvGraphicFramePr>
      <xdr:xfrm>
        <a:off x="0" y="28965525"/>
        <a:ext cx="69723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255</xdr:row>
      <xdr:rowOff>19050</xdr:rowOff>
    </xdr:from>
    <xdr:to>
      <xdr:col>7</xdr:col>
      <xdr:colOff>85725</xdr:colOff>
      <xdr:row>271</xdr:row>
      <xdr:rowOff>9525</xdr:rowOff>
    </xdr:to>
    <xdr:graphicFrame>
      <xdr:nvGraphicFramePr>
        <xdr:cNvPr id="3" name="Gráfico 3"/>
        <xdr:cNvGraphicFramePr/>
      </xdr:nvGraphicFramePr>
      <xdr:xfrm>
        <a:off x="9525" y="45700950"/>
        <a:ext cx="69437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14</xdr:col>
      <xdr:colOff>133350</xdr:colOff>
      <xdr:row>82</xdr:row>
      <xdr:rowOff>66675</xdr:rowOff>
    </xdr:to>
    <xdr:graphicFrame>
      <xdr:nvGraphicFramePr>
        <xdr:cNvPr id="4" name="Gráfico 4"/>
        <xdr:cNvGraphicFramePr/>
      </xdr:nvGraphicFramePr>
      <xdr:xfrm>
        <a:off x="7877175" y="11839575"/>
        <a:ext cx="613410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504825</xdr:colOff>
      <xdr:row>161</xdr:row>
      <xdr:rowOff>114300</xdr:rowOff>
    </xdr:from>
    <xdr:to>
      <xdr:col>13</xdr:col>
      <xdr:colOff>885825</xdr:colOff>
      <xdr:row>177</xdr:row>
      <xdr:rowOff>95250</xdr:rowOff>
    </xdr:to>
    <xdr:graphicFrame>
      <xdr:nvGraphicFramePr>
        <xdr:cNvPr id="5" name="Gráfico 5"/>
        <xdr:cNvGraphicFramePr/>
      </xdr:nvGraphicFramePr>
      <xdr:xfrm>
        <a:off x="7372350" y="28965525"/>
        <a:ext cx="62960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752475</xdr:colOff>
      <xdr:row>254</xdr:row>
      <xdr:rowOff>133350</xdr:rowOff>
    </xdr:from>
    <xdr:to>
      <xdr:col>13</xdr:col>
      <xdr:colOff>962025</xdr:colOff>
      <xdr:row>271</xdr:row>
      <xdr:rowOff>0</xdr:rowOff>
    </xdr:to>
    <xdr:graphicFrame>
      <xdr:nvGraphicFramePr>
        <xdr:cNvPr id="6" name="Gráfico 5"/>
        <xdr:cNvGraphicFramePr/>
      </xdr:nvGraphicFramePr>
      <xdr:xfrm>
        <a:off x="7620000" y="45653325"/>
        <a:ext cx="612457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</xdr:row>
      <xdr:rowOff>38100</xdr:rowOff>
    </xdr:from>
    <xdr:to>
      <xdr:col>21</xdr:col>
      <xdr:colOff>0</xdr:colOff>
      <xdr:row>21</xdr:row>
      <xdr:rowOff>76200</xdr:rowOff>
    </xdr:to>
    <xdr:graphicFrame>
      <xdr:nvGraphicFramePr>
        <xdr:cNvPr id="1" name="Gráfico 4"/>
        <xdr:cNvGraphicFramePr/>
      </xdr:nvGraphicFramePr>
      <xdr:xfrm>
        <a:off x="13277850" y="8858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99</xdr:row>
      <xdr:rowOff>114300</xdr:rowOff>
    </xdr:from>
    <xdr:to>
      <xdr:col>21</xdr:col>
      <xdr:colOff>0</xdr:colOff>
      <xdr:row>115</xdr:row>
      <xdr:rowOff>123825</xdr:rowOff>
    </xdr:to>
    <xdr:graphicFrame>
      <xdr:nvGraphicFramePr>
        <xdr:cNvPr id="2" name="Gráfico 5"/>
        <xdr:cNvGraphicFramePr/>
      </xdr:nvGraphicFramePr>
      <xdr:xfrm>
        <a:off x="13277850" y="1724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187</xdr:row>
      <xdr:rowOff>19050</xdr:rowOff>
    </xdr:from>
    <xdr:to>
      <xdr:col>21</xdr:col>
      <xdr:colOff>0</xdr:colOff>
      <xdr:row>203</xdr:row>
      <xdr:rowOff>38100</xdr:rowOff>
    </xdr:to>
    <xdr:graphicFrame>
      <xdr:nvGraphicFramePr>
        <xdr:cNvPr id="3" name="Gráfico 6"/>
        <xdr:cNvGraphicFramePr/>
      </xdr:nvGraphicFramePr>
      <xdr:xfrm>
        <a:off x="13277850" y="32432625"/>
        <a:ext cx="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685800</xdr:colOff>
      <xdr:row>58</xdr:row>
      <xdr:rowOff>104775</xdr:rowOff>
    </xdr:from>
    <xdr:to>
      <xdr:col>10</xdr:col>
      <xdr:colOff>581025</xdr:colOff>
      <xdr:row>77</xdr:row>
      <xdr:rowOff>114300</xdr:rowOff>
    </xdr:to>
    <xdr:graphicFrame>
      <xdr:nvGraphicFramePr>
        <xdr:cNvPr id="4" name="Gráfico 7"/>
        <xdr:cNvGraphicFramePr/>
      </xdr:nvGraphicFramePr>
      <xdr:xfrm>
        <a:off x="2333625" y="10258425"/>
        <a:ext cx="628650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600075</xdr:colOff>
      <xdr:row>150</xdr:row>
      <xdr:rowOff>104775</xdr:rowOff>
    </xdr:from>
    <xdr:to>
      <xdr:col>11</xdr:col>
      <xdr:colOff>609600</xdr:colOff>
      <xdr:row>167</xdr:row>
      <xdr:rowOff>161925</xdr:rowOff>
    </xdr:to>
    <xdr:graphicFrame>
      <xdr:nvGraphicFramePr>
        <xdr:cNvPr id="5" name="Gráfico 10"/>
        <xdr:cNvGraphicFramePr/>
      </xdr:nvGraphicFramePr>
      <xdr:xfrm>
        <a:off x="1609725" y="26250900"/>
        <a:ext cx="776287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762000</xdr:colOff>
      <xdr:row>238</xdr:row>
      <xdr:rowOff>9525</xdr:rowOff>
    </xdr:from>
    <xdr:to>
      <xdr:col>10</xdr:col>
      <xdr:colOff>533400</xdr:colOff>
      <xdr:row>254</xdr:row>
      <xdr:rowOff>76200</xdr:rowOff>
    </xdr:to>
    <xdr:graphicFrame>
      <xdr:nvGraphicFramePr>
        <xdr:cNvPr id="6" name="Gráfico 17"/>
        <xdr:cNvGraphicFramePr/>
      </xdr:nvGraphicFramePr>
      <xdr:xfrm>
        <a:off x="2409825" y="41443275"/>
        <a:ext cx="6162675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1"/>
  <sheetViews>
    <sheetView showGridLines="0" tabSelected="1" zoomScale="75" zoomScaleNormal="75" zoomScalePageLayoutView="0" workbookViewId="0" topLeftCell="A1">
      <selection activeCell="Y30" sqref="Y30"/>
    </sheetView>
  </sheetViews>
  <sheetFormatPr defaultColWidth="11.421875" defaultRowHeight="12.75"/>
  <cols>
    <col min="1" max="1" width="15.421875" style="0" customWidth="1"/>
    <col min="2" max="2" width="6.7109375" style="0" customWidth="1"/>
    <col min="3" max="3" width="7.421875" style="0" bestFit="1" customWidth="1"/>
    <col min="4" max="4" width="9.140625" style="0" bestFit="1" customWidth="1"/>
    <col min="5" max="5" width="8.7109375" style="0" bestFit="1" customWidth="1"/>
    <col min="6" max="6" width="7.7109375" style="0" bestFit="1" customWidth="1"/>
    <col min="7" max="7" width="8.7109375" style="0" bestFit="1" customWidth="1"/>
    <col min="8" max="9" width="9.140625" style="0" bestFit="1" customWidth="1"/>
    <col min="10" max="10" width="7.7109375" style="0" bestFit="1" customWidth="1"/>
    <col min="11" max="11" width="8.7109375" style="0" bestFit="1" customWidth="1"/>
    <col min="12" max="12" width="7.421875" style="0" bestFit="1" customWidth="1"/>
    <col min="13" max="13" width="6.7109375" style="0" customWidth="1"/>
    <col min="14" max="14" width="10.00390625" style="0" bestFit="1" customWidth="1"/>
    <col min="15" max="15" width="13.57421875" style="0" customWidth="1"/>
    <col min="17" max="17" width="22.8515625" style="0" customWidth="1"/>
    <col min="18" max="18" width="12.57421875" style="0" customWidth="1"/>
    <col min="19" max="20" width="12.7109375" style="0" customWidth="1"/>
    <col min="21" max="21" width="13.8515625" style="0" customWidth="1"/>
    <col min="24" max="24" width="23.421875" style="0" customWidth="1"/>
    <col min="25" max="25" width="13.140625" style="0" customWidth="1"/>
    <col min="26" max="26" width="12.57421875" style="0" bestFit="1" customWidth="1"/>
    <col min="27" max="27" width="13.7109375" style="0" bestFit="1" customWidth="1"/>
  </cols>
  <sheetData>
    <row r="1" ht="12.75">
      <c r="A1" s="56" t="s">
        <v>45</v>
      </c>
    </row>
    <row r="2" ht="12.75">
      <c r="A2" s="56" t="s">
        <v>95</v>
      </c>
    </row>
    <row r="3" spans="1:10" ht="12.75">
      <c r="A3" s="56" t="s">
        <v>101</v>
      </c>
      <c r="J3" s="8"/>
    </row>
    <row r="5" spans="1:14" ht="15.75">
      <c r="A5" s="253" t="s">
        <v>60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4" ht="15.75">
      <c r="A6" s="254" t="s">
        <v>106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8" spans="1:14" ht="15">
      <c r="A8" s="258" t="s">
        <v>81</v>
      </c>
      <c r="B8" s="72" t="s">
        <v>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260" t="s">
        <v>1</v>
      </c>
    </row>
    <row r="9" spans="1:14" ht="15">
      <c r="A9" s="259"/>
      <c r="B9" s="69" t="s">
        <v>2</v>
      </c>
      <c r="C9" s="69" t="s">
        <v>3</v>
      </c>
      <c r="D9" s="69" t="s">
        <v>4</v>
      </c>
      <c r="E9" s="69" t="s">
        <v>5</v>
      </c>
      <c r="F9" s="69" t="s">
        <v>6</v>
      </c>
      <c r="G9" s="69" t="s">
        <v>7</v>
      </c>
      <c r="H9" s="69" t="s">
        <v>8</v>
      </c>
      <c r="I9" s="69" t="s">
        <v>9</v>
      </c>
      <c r="J9" s="69" t="s">
        <v>46</v>
      </c>
      <c r="K9" s="69" t="s">
        <v>10</v>
      </c>
      <c r="L9" s="69" t="s">
        <v>11</v>
      </c>
      <c r="M9" s="69" t="s">
        <v>12</v>
      </c>
      <c r="N9" s="261"/>
    </row>
    <row r="10" spans="1:16" ht="12.75">
      <c r="A10" s="112" t="s">
        <v>13</v>
      </c>
      <c r="B10" s="20">
        <v>0</v>
      </c>
      <c r="C10" s="20">
        <v>31</v>
      </c>
      <c r="D10" s="20">
        <v>321</v>
      </c>
      <c r="E10" s="20">
        <v>156</v>
      </c>
      <c r="F10" s="20">
        <v>255</v>
      </c>
      <c r="G10" s="20">
        <v>335</v>
      </c>
      <c r="H10" s="20">
        <v>696</v>
      </c>
      <c r="I10" s="20">
        <v>96</v>
      </c>
      <c r="J10" s="20"/>
      <c r="K10" s="20">
        <v>16</v>
      </c>
      <c r="L10" s="20">
        <v>3</v>
      </c>
      <c r="M10" s="20">
        <v>0</v>
      </c>
      <c r="N10" s="20">
        <f aca="true" t="shared" si="0" ref="N10:N46">SUM(B10:M10)</f>
        <v>1909</v>
      </c>
      <c r="O10" s="4"/>
      <c r="P10" s="1"/>
    </row>
    <row r="11" spans="1:16" ht="12.75">
      <c r="A11" s="113" t="s">
        <v>14</v>
      </c>
      <c r="B11" s="18">
        <v>0</v>
      </c>
      <c r="C11" s="18">
        <v>16</v>
      </c>
      <c r="D11" s="18">
        <v>479</v>
      </c>
      <c r="E11" s="18">
        <v>293</v>
      </c>
      <c r="F11" s="18">
        <v>240</v>
      </c>
      <c r="G11" s="18">
        <v>405</v>
      </c>
      <c r="H11" s="18">
        <v>1471</v>
      </c>
      <c r="I11" s="18">
        <v>247</v>
      </c>
      <c r="J11" s="18"/>
      <c r="K11" s="18">
        <v>133</v>
      </c>
      <c r="L11" s="18">
        <v>77</v>
      </c>
      <c r="M11" s="18">
        <v>19</v>
      </c>
      <c r="N11" s="18">
        <f t="shared" si="0"/>
        <v>3380</v>
      </c>
      <c r="O11" s="4"/>
      <c r="P11" s="1"/>
    </row>
    <row r="12" spans="1:16" ht="12.75">
      <c r="A12" s="113" t="s">
        <v>15</v>
      </c>
      <c r="B12" s="18">
        <v>0</v>
      </c>
      <c r="C12" s="18">
        <v>10</v>
      </c>
      <c r="D12" s="18">
        <v>670</v>
      </c>
      <c r="E12" s="18">
        <v>267</v>
      </c>
      <c r="F12" s="18">
        <v>281</v>
      </c>
      <c r="G12" s="18">
        <v>627</v>
      </c>
      <c r="H12" s="18">
        <v>1504</v>
      </c>
      <c r="I12" s="18">
        <v>313</v>
      </c>
      <c r="J12" s="18"/>
      <c r="K12" s="18">
        <v>879</v>
      </c>
      <c r="L12" s="18">
        <v>134</v>
      </c>
      <c r="M12" s="18">
        <v>33</v>
      </c>
      <c r="N12" s="18">
        <f t="shared" si="0"/>
        <v>4718</v>
      </c>
      <c r="O12" s="4"/>
      <c r="P12" s="1"/>
    </row>
    <row r="13" spans="1:16" ht="12.75">
      <c r="A13" s="113" t="s">
        <v>16</v>
      </c>
      <c r="B13" s="18">
        <v>0</v>
      </c>
      <c r="C13" s="18">
        <v>41</v>
      </c>
      <c r="D13" s="18">
        <v>907</v>
      </c>
      <c r="E13" s="18">
        <v>212</v>
      </c>
      <c r="F13" s="18">
        <v>212</v>
      </c>
      <c r="G13" s="18">
        <v>271</v>
      </c>
      <c r="H13" s="18">
        <v>668</v>
      </c>
      <c r="I13" s="18">
        <v>178</v>
      </c>
      <c r="J13" s="18"/>
      <c r="K13" s="18">
        <v>405</v>
      </c>
      <c r="L13" s="18">
        <v>73</v>
      </c>
      <c r="M13" s="18">
        <v>10</v>
      </c>
      <c r="N13" s="18">
        <f t="shared" si="0"/>
        <v>2977</v>
      </c>
      <c r="O13" s="4"/>
      <c r="P13" s="1"/>
    </row>
    <row r="14" spans="1:16" ht="12.75">
      <c r="A14" s="113" t="s">
        <v>17</v>
      </c>
      <c r="B14" s="18">
        <v>17</v>
      </c>
      <c r="C14" s="18">
        <v>32</v>
      </c>
      <c r="D14" s="18">
        <v>1163</v>
      </c>
      <c r="E14" s="18">
        <v>474</v>
      </c>
      <c r="F14" s="18">
        <v>270</v>
      </c>
      <c r="G14" s="18">
        <v>247</v>
      </c>
      <c r="H14" s="18">
        <v>970</v>
      </c>
      <c r="I14" s="18">
        <v>459</v>
      </c>
      <c r="J14" s="18"/>
      <c r="K14" s="18">
        <v>484</v>
      </c>
      <c r="L14" s="18">
        <v>70</v>
      </c>
      <c r="M14" s="18">
        <v>11</v>
      </c>
      <c r="N14" s="18">
        <f t="shared" si="0"/>
        <v>4197</v>
      </c>
      <c r="O14" s="4"/>
      <c r="P14" s="1"/>
    </row>
    <row r="15" spans="1:16" ht="12.75">
      <c r="A15" s="113" t="s">
        <v>18</v>
      </c>
      <c r="B15" s="18">
        <v>4</v>
      </c>
      <c r="C15" s="18">
        <v>33</v>
      </c>
      <c r="D15" s="18">
        <v>954</v>
      </c>
      <c r="E15" s="18">
        <v>438</v>
      </c>
      <c r="F15" s="18">
        <v>393</v>
      </c>
      <c r="G15" s="18">
        <v>349</v>
      </c>
      <c r="H15" s="18">
        <v>1277</v>
      </c>
      <c r="I15" s="18">
        <v>548</v>
      </c>
      <c r="J15" s="18"/>
      <c r="K15" s="18">
        <v>410</v>
      </c>
      <c r="L15" s="18">
        <v>86</v>
      </c>
      <c r="M15" s="18">
        <v>28</v>
      </c>
      <c r="N15" s="18">
        <f t="shared" si="0"/>
        <v>4520</v>
      </c>
      <c r="O15" s="4"/>
      <c r="P15" s="1"/>
    </row>
    <row r="16" spans="1:16" ht="12.75">
      <c r="A16" s="113" t="s">
        <v>19</v>
      </c>
      <c r="B16" s="18">
        <v>34</v>
      </c>
      <c r="C16" s="18">
        <v>22</v>
      </c>
      <c r="D16" s="18">
        <v>886</v>
      </c>
      <c r="E16" s="18">
        <v>702</v>
      </c>
      <c r="F16" s="18">
        <v>313</v>
      </c>
      <c r="G16" s="18">
        <v>363</v>
      </c>
      <c r="H16" s="18">
        <v>1153</v>
      </c>
      <c r="I16" s="18">
        <v>532</v>
      </c>
      <c r="J16" s="18"/>
      <c r="K16" s="18">
        <v>665</v>
      </c>
      <c r="L16" s="18">
        <v>88</v>
      </c>
      <c r="M16" s="18">
        <v>24</v>
      </c>
      <c r="N16" s="18">
        <f t="shared" si="0"/>
        <v>4782</v>
      </c>
      <c r="O16" s="4"/>
      <c r="P16" s="1"/>
    </row>
    <row r="17" spans="1:16" ht="12.75">
      <c r="A17" s="113" t="s">
        <v>20</v>
      </c>
      <c r="B17" s="18">
        <v>8</v>
      </c>
      <c r="C17" s="18">
        <v>57</v>
      </c>
      <c r="D17" s="18">
        <v>934</v>
      </c>
      <c r="E17" s="18">
        <v>680</v>
      </c>
      <c r="F17" s="18">
        <v>293</v>
      </c>
      <c r="G17" s="18">
        <v>371</v>
      </c>
      <c r="H17" s="18">
        <v>1785</v>
      </c>
      <c r="I17" s="18">
        <v>1519</v>
      </c>
      <c r="J17" s="18"/>
      <c r="K17" s="18">
        <v>508</v>
      </c>
      <c r="L17" s="18">
        <v>82</v>
      </c>
      <c r="M17" s="18">
        <v>15</v>
      </c>
      <c r="N17" s="18">
        <f t="shared" si="0"/>
        <v>6252</v>
      </c>
      <c r="O17" s="6"/>
      <c r="P17" s="1"/>
    </row>
    <row r="18" spans="1:16" ht="12.75">
      <c r="A18" s="113" t="s">
        <v>21</v>
      </c>
      <c r="B18" s="18">
        <v>13</v>
      </c>
      <c r="C18" s="18">
        <v>69</v>
      </c>
      <c r="D18" s="18">
        <v>1501</v>
      </c>
      <c r="E18" s="18">
        <v>664</v>
      </c>
      <c r="F18" s="18">
        <v>275</v>
      </c>
      <c r="G18" s="18">
        <v>286</v>
      </c>
      <c r="H18" s="18">
        <v>1314</v>
      </c>
      <c r="I18" s="18">
        <v>502</v>
      </c>
      <c r="J18" s="18">
        <v>176</v>
      </c>
      <c r="K18" s="18">
        <v>249</v>
      </c>
      <c r="L18" s="18">
        <v>141</v>
      </c>
      <c r="M18" s="18">
        <v>33</v>
      </c>
      <c r="N18" s="18">
        <f t="shared" si="0"/>
        <v>5223</v>
      </c>
      <c r="O18" s="7"/>
      <c r="P18" s="1"/>
    </row>
    <row r="19" spans="1:17" ht="12.75">
      <c r="A19" s="113" t="s">
        <v>22</v>
      </c>
      <c r="B19" s="18">
        <v>9</v>
      </c>
      <c r="C19" s="18">
        <v>112</v>
      </c>
      <c r="D19" s="18">
        <v>1105</v>
      </c>
      <c r="E19" s="18">
        <v>656</v>
      </c>
      <c r="F19" s="18">
        <v>246</v>
      </c>
      <c r="G19" s="18">
        <v>415</v>
      </c>
      <c r="H19" s="18">
        <v>1655</v>
      </c>
      <c r="I19" s="18">
        <v>638</v>
      </c>
      <c r="J19" s="18">
        <v>200</v>
      </c>
      <c r="K19" s="18">
        <v>271</v>
      </c>
      <c r="L19" s="18">
        <v>84</v>
      </c>
      <c r="M19" s="18">
        <v>30</v>
      </c>
      <c r="N19" s="18">
        <f t="shared" si="0"/>
        <v>5421</v>
      </c>
      <c r="O19" s="7"/>
      <c r="P19" s="1"/>
      <c r="Q19" s="1"/>
    </row>
    <row r="20" spans="1:16" ht="12.75">
      <c r="A20" s="113" t="s">
        <v>23</v>
      </c>
      <c r="B20" s="18">
        <v>0</v>
      </c>
      <c r="C20" s="18">
        <v>52</v>
      </c>
      <c r="D20" s="18">
        <v>1033</v>
      </c>
      <c r="E20" s="18">
        <v>477</v>
      </c>
      <c r="F20" s="18">
        <v>239</v>
      </c>
      <c r="G20" s="18">
        <v>257</v>
      </c>
      <c r="H20" s="18">
        <v>1623</v>
      </c>
      <c r="I20" s="18">
        <v>557</v>
      </c>
      <c r="J20" s="18">
        <v>243</v>
      </c>
      <c r="K20" s="18">
        <v>547</v>
      </c>
      <c r="L20" s="18">
        <v>149</v>
      </c>
      <c r="M20" s="18">
        <v>18</v>
      </c>
      <c r="N20" s="18">
        <f t="shared" si="0"/>
        <v>5195</v>
      </c>
      <c r="O20" s="7"/>
      <c r="P20" s="1"/>
    </row>
    <row r="21" spans="1:16" ht="12.75">
      <c r="A21" s="113" t="s">
        <v>24</v>
      </c>
      <c r="B21" s="18">
        <v>3</v>
      </c>
      <c r="C21" s="18">
        <v>48</v>
      </c>
      <c r="D21" s="18">
        <v>1180</v>
      </c>
      <c r="E21" s="18">
        <v>479</v>
      </c>
      <c r="F21" s="18">
        <v>202</v>
      </c>
      <c r="G21" s="18">
        <v>405</v>
      </c>
      <c r="H21" s="18">
        <v>1718</v>
      </c>
      <c r="I21" s="18">
        <v>520</v>
      </c>
      <c r="J21" s="18">
        <v>136</v>
      </c>
      <c r="K21" s="18">
        <v>274</v>
      </c>
      <c r="L21" s="18">
        <v>174</v>
      </c>
      <c r="M21" s="18">
        <v>63</v>
      </c>
      <c r="N21" s="18">
        <f t="shared" si="0"/>
        <v>5202</v>
      </c>
      <c r="O21" s="7"/>
      <c r="P21" s="1"/>
    </row>
    <row r="22" spans="1:16" ht="12.75">
      <c r="A22" s="113" t="s">
        <v>25</v>
      </c>
      <c r="B22" s="18">
        <v>15</v>
      </c>
      <c r="C22" s="18">
        <v>62</v>
      </c>
      <c r="D22" s="18">
        <v>1028</v>
      </c>
      <c r="E22" s="18">
        <v>300</v>
      </c>
      <c r="F22" s="18">
        <v>263</v>
      </c>
      <c r="G22" s="18">
        <v>490</v>
      </c>
      <c r="H22" s="18">
        <v>2056</v>
      </c>
      <c r="I22" s="18">
        <v>700</v>
      </c>
      <c r="J22" s="18">
        <v>142</v>
      </c>
      <c r="K22" s="18">
        <v>110</v>
      </c>
      <c r="L22" s="18">
        <v>54</v>
      </c>
      <c r="M22" s="18">
        <v>21</v>
      </c>
      <c r="N22" s="18">
        <f t="shared" si="0"/>
        <v>5241</v>
      </c>
      <c r="O22" s="7"/>
      <c r="P22" s="1"/>
    </row>
    <row r="23" spans="1:16" ht="12.75">
      <c r="A23" s="113" t="s">
        <v>26</v>
      </c>
      <c r="B23" s="18">
        <v>27</v>
      </c>
      <c r="C23" s="18">
        <v>51</v>
      </c>
      <c r="D23" s="18">
        <v>824</v>
      </c>
      <c r="E23" s="18">
        <v>372</v>
      </c>
      <c r="F23" s="18">
        <v>197</v>
      </c>
      <c r="G23" s="18">
        <v>318</v>
      </c>
      <c r="H23" s="18">
        <v>1532</v>
      </c>
      <c r="I23" s="18">
        <v>384</v>
      </c>
      <c r="J23" s="21">
        <v>101</v>
      </c>
      <c r="K23" s="18">
        <v>219</v>
      </c>
      <c r="L23" s="18">
        <v>66</v>
      </c>
      <c r="M23" s="18">
        <v>23</v>
      </c>
      <c r="N23" s="18">
        <f t="shared" si="0"/>
        <v>4114</v>
      </c>
      <c r="O23" s="7"/>
      <c r="P23" s="1"/>
    </row>
    <row r="24" spans="1:16" ht="12.75">
      <c r="A24" s="113" t="s">
        <v>27</v>
      </c>
      <c r="B24" s="18">
        <v>12</v>
      </c>
      <c r="C24" s="18">
        <v>60</v>
      </c>
      <c r="D24" s="18">
        <v>870</v>
      </c>
      <c r="E24" s="18">
        <v>263</v>
      </c>
      <c r="F24" s="18">
        <v>183</v>
      </c>
      <c r="G24" s="18">
        <v>402</v>
      </c>
      <c r="H24" s="18">
        <v>2521</v>
      </c>
      <c r="I24" s="18">
        <v>661</v>
      </c>
      <c r="J24" s="21">
        <v>69</v>
      </c>
      <c r="K24" s="18">
        <v>111</v>
      </c>
      <c r="L24" s="18">
        <v>29</v>
      </c>
      <c r="M24" s="18">
        <v>13</v>
      </c>
      <c r="N24" s="18">
        <f t="shared" si="0"/>
        <v>5194</v>
      </c>
      <c r="O24" s="7"/>
      <c r="P24" s="1"/>
    </row>
    <row r="25" spans="1:16" ht="12.75">
      <c r="A25" s="113" t="s">
        <v>28</v>
      </c>
      <c r="B25" s="18">
        <v>42</v>
      </c>
      <c r="C25" s="18">
        <v>37</v>
      </c>
      <c r="D25" s="18">
        <v>1307</v>
      </c>
      <c r="E25" s="18">
        <v>494</v>
      </c>
      <c r="F25" s="18">
        <v>208</v>
      </c>
      <c r="G25" s="18">
        <v>217</v>
      </c>
      <c r="H25" s="18">
        <v>1809</v>
      </c>
      <c r="I25" s="18">
        <v>455</v>
      </c>
      <c r="J25" s="21">
        <v>45</v>
      </c>
      <c r="K25" s="18">
        <v>144</v>
      </c>
      <c r="L25" s="18">
        <v>15</v>
      </c>
      <c r="M25" s="18">
        <v>15</v>
      </c>
      <c r="N25" s="18">
        <f t="shared" si="0"/>
        <v>4788</v>
      </c>
      <c r="O25" s="7"/>
      <c r="P25" s="1"/>
    </row>
    <row r="26" spans="1:21" ht="12.75">
      <c r="A26" s="113" t="s">
        <v>29</v>
      </c>
      <c r="B26" s="18">
        <v>26</v>
      </c>
      <c r="C26" s="18">
        <v>44</v>
      </c>
      <c r="D26" s="18">
        <v>1271</v>
      </c>
      <c r="E26" s="18">
        <v>439</v>
      </c>
      <c r="F26" s="18">
        <v>250</v>
      </c>
      <c r="G26" s="18">
        <v>280</v>
      </c>
      <c r="H26" s="18">
        <v>2934</v>
      </c>
      <c r="I26" s="18">
        <v>721</v>
      </c>
      <c r="J26" s="21">
        <v>28</v>
      </c>
      <c r="K26" s="18">
        <v>103</v>
      </c>
      <c r="L26" s="18">
        <v>4</v>
      </c>
      <c r="M26" s="18">
        <v>18</v>
      </c>
      <c r="N26" s="18">
        <f t="shared" si="0"/>
        <v>6118</v>
      </c>
      <c r="O26" s="7"/>
      <c r="P26" s="1"/>
      <c r="U26" s="8"/>
    </row>
    <row r="27" spans="1:27" ht="15">
      <c r="A27" s="113" t="s">
        <v>30</v>
      </c>
      <c r="B27" s="18">
        <v>21</v>
      </c>
      <c r="C27" s="18">
        <v>32</v>
      </c>
      <c r="D27" s="18">
        <v>841</v>
      </c>
      <c r="E27" s="18">
        <v>512</v>
      </c>
      <c r="F27" s="18">
        <v>313</v>
      </c>
      <c r="G27" s="18">
        <v>344</v>
      </c>
      <c r="H27" s="18">
        <v>2738</v>
      </c>
      <c r="I27" s="18">
        <v>887</v>
      </c>
      <c r="J27" s="21">
        <v>102</v>
      </c>
      <c r="K27" s="18">
        <v>370</v>
      </c>
      <c r="L27" s="18">
        <v>24</v>
      </c>
      <c r="M27" s="18">
        <v>30</v>
      </c>
      <c r="N27" s="18">
        <f t="shared" si="0"/>
        <v>6214</v>
      </c>
      <c r="O27" s="7"/>
      <c r="P27" s="255" t="s">
        <v>75</v>
      </c>
      <c r="Q27" s="256"/>
      <c r="R27" s="256"/>
      <c r="S27" s="256"/>
      <c r="T27" s="256"/>
      <c r="U27" s="257"/>
      <c r="W27" s="255" t="s">
        <v>75</v>
      </c>
      <c r="X27" s="256"/>
      <c r="Y27" s="256"/>
      <c r="Z27" s="256"/>
      <c r="AA27" s="257"/>
    </row>
    <row r="28" spans="1:27" ht="15">
      <c r="A28" s="113" t="s">
        <v>31</v>
      </c>
      <c r="B28" s="18">
        <v>18</v>
      </c>
      <c r="C28" s="18">
        <v>25</v>
      </c>
      <c r="D28" s="18">
        <v>828</v>
      </c>
      <c r="E28" s="18">
        <v>433</v>
      </c>
      <c r="F28" s="18">
        <v>298</v>
      </c>
      <c r="G28" s="18">
        <v>322</v>
      </c>
      <c r="H28" s="18">
        <v>2382</v>
      </c>
      <c r="I28" s="18">
        <v>809</v>
      </c>
      <c r="J28" s="21">
        <v>29</v>
      </c>
      <c r="K28" s="18">
        <v>176</v>
      </c>
      <c r="L28" s="18">
        <v>16</v>
      </c>
      <c r="M28" s="18">
        <v>20</v>
      </c>
      <c r="N28" s="18">
        <f t="shared" si="0"/>
        <v>5356</v>
      </c>
      <c r="O28" s="7"/>
      <c r="P28" s="117" t="s">
        <v>69</v>
      </c>
      <c r="Q28" s="118" t="s">
        <v>99</v>
      </c>
      <c r="R28" s="118" t="s">
        <v>100</v>
      </c>
      <c r="S28" s="118" t="s">
        <v>71</v>
      </c>
      <c r="T28" s="118" t="s">
        <v>72</v>
      </c>
      <c r="U28" s="119" t="s">
        <v>80</v>
      </c>
      <c r="W28" s="117" t="s">
        <v>69</v>
      </c>
      <c r="X28" s="118" t="s">
        <v>105</v>
      </c>
      <c r="Y28" s="118" t="s">
        <v>100</v>
      </c>
      <c r="Z28" s="118" t="s">
        <v>71</v>
      </c>
      <c r="AA28" s="119" t="s">
        <v>72</v>
      </c>
    </row>
    <row r="29" spans="1:39" ht="12.75">
      <c r="A29" s="113" t="s">
        <v>32</v>
      </c>
      <c r="B29" s="18">
        <v>31</v>
      </c>
      <c r="C29" s="18">
        <v>23</v>
      </c>
      <c r="D29" s="18">
        <v>727</v>
      </c>
      <c r="E29" s="18">
        <v>278</v>
      </c>
      <c r="F29" s="18">
        <v>301</v>
      </c>
      <c r="G29" s="18">
        <v>384</v>
      </c>
      <c r="H29" s="18">
        <v>2271</v>
      </c>
      <c r="I29" s="18">
        <v>956</v>
      </c>
      <c r="J29" s="21">
        <v>99</v>
      </c>
      <c r="K29" s="18">
        <v>741</v>
      </c>
      <c r="L29" s="18">
        <v>58</v>
      </c>
      <c r="M29" s="18">
        <v>17</v>
      </c>
      <c r="N29" s="18">
        <f t="shared" si="0"/>
        <v>5886</v>
      </c>
      <c r="O29" s="7"/>
      <c r="P29" s="86" t="s">
        <v>2</v>
      </c>
      <c r="Q29" s="43">
        <f>AVERAGE(B44:B48)</f>
        <v>0.2</v>
      </c>
      <c r="R29" s="20">
        <f>+B49</f>
        <v>27</v>
      </c>
      <c r="S29" s="43">
        <f>+R29-Q29</f>
        <v>26.8</v>
      </c>
      <c r="T29" s="103">
        <f>IF(R29&gt;0,(R29-Q29)*100/Q29,0)</f>
        <v>13400</v>
      </c>
      <c r="U29" s="121">
        <v>12</v>
      </c>
      <c r="W29" s="86" t="s">
        <v>2</v>
      </c>
      <c r="X29" s="43">
        <f>AVERAGE(B39:B48)</f>
        <v>4.6</v>
      </c>
      <c r="Y29" s="20">
        <f>+R29</f>
        <v>27</v>
      </c>
      <c r="Z29" s="43">
        <f>+Y29-X29</f>
        <v>22.4</v>
      </c>
      <c r="AA29" s="103">
        <v>0</v>
      </c>
      <c r="AK29" s="27" t="s">
        <v>2</v>
      </c>
      <c r="AL29" s="20">
        <f>AVERAGE(B36:B46)</f>
        <v>12.727272727272727</v>
      </c>
      <c r="AM29" s="20">
        <v>36.09</v>
      </c>
    </row>
    <row r="30" spans="1:39" ht="12.75">
      <c r="A30" s="113" t="s">
        <v>33</v>
      </c>
      <c r="B30" s="18">
        <v>28</v>
      </c>
      <c r="C30" s="18">
        <v>124</v>
      </c>
      <c r="D30" s="18">
        <v>629</v>
      </c>
      <c r="E30" s="18">
        <v>381</v>
      </c>
      <c r="F30" s="18">
        <v>294</v>
      </c>
      <c r="G30" s="18">
        <v>514</v>
      </c>
      <c r="H30" s="18">
        <v>2358</v>
      </c>
      <c r="I30" s="18">
        <v>839</v>
      </c>
      <c r="J30" s="21">
        <v>61</v>
      </c>
      <c r="K30" s="18">
        <v>220</v>
      </c>
      <c r="L30" s="18">
        <v>20</v>
      </c>
      <c r="M30" s="18">
        <v>25</v>
      </c>
      <c r="N30" s="18">
        <f t="shared" si="0"/>
        <v>5493</v>
      </c>
      <c r="O30" s="7"/>
      <c r="P30" s="87" t="s">
        <v>3</v>
      </c>
      <c r="Q30" s="44">
        <f>AVERAGE(C44:C48)</f>
        <v>64.4</v>
      </c>
      <c r="R30" s="18">
        <f>+C49</f>
        <v>96</v>
      </c>
      <c r="S30" s="44">
        <f aca="true" t="shared" si="1" ref="S30:S40">+R30-Q30</f>
        <v>31.599999999999994</v>
      </c>
      <c r="T30" s="104">
        <f>IF(R30&gt;0,(R30-Q30)*100/Q30,0)</f>
        <v>49.06832298136645</v>
      </c>
      <c r="U30" s="122">
        <v>7</v>
      </c>
      <c r="W30" s="87" t="s">
        <v>3</v>
      </c>
      <c r="X30" s="44">
        <f>AVERAGE(C39:C48)</f>
        <v>47.9</v>
      </c>
      <c r="Y30" s="18">
        <f aca="true" t="shared" si="2" ref="Y29:Y40">+R30</f>
        <v>96</v>
      </c>
      <c r="Z30" s="44">
        <f aca="true" t="shared" si="3" ref="Z30:Z40">+Y30-X30</f>
        <v>48.1</v>
      </c>
      <c r="AA30" s="104">
        <f aca="true" t="shared" si="4" ref="AA30:AA41">IF(Y30&gt;0,(Y30-X30)*100/X30,0)</f>
        <v>100.41753653444677</v>
      </c>
      <c r="AK30" s="28" t="s">
        <v>3</v>
      </c>
      <c r="AL30" s="18">
        <f>AVERAGE(C36:C46)</f>
        <v>49.63636363636363</v>
      </c>
      <c r="AM30" s="18">
        <v>850.771</v>
      </c>
    </row>
    <row r="31" spans="1:39" ht="12.75">
      <c r="A31" s="113" t="s">
        <v>34</v>
      </c>
      <c r="B31" s="18">
        <v>16</v>
      </c>
      <c r="C31" s="18">
        <v>52</v>
      </c>
      <c r="D31" s="18">
        <v>832</v>
      </c>
      <c r="E31" s="18">
        <v>518</v>
      </c>
      <c r="F31" s="18">
        <v>186</v>
      </c>
      <c r="G31" s="18">
        <v>374</v>
      </c>
      <c r="H31" s="18">
        <v>1867</v>
      </c>
      <c r="I31" s="18">
        <v>812</v>
      </c>
      <c r="J31" s="21">
        <v>154</v>
      </c>
      <c r="K31" s="18">
        <v>452</v>
      </c>
      <c r="L31" s="18">
        <v>50</v>
      </c>
      <c r="M31" s="18">
        <v>19</v>
      </c>
      <c r="N31" s="18">
        <f t="shared" si="0"/>
        <v>5332</v>
      </c>
      <c r="O31" s="7"/>
      <c r="P31" s="87" t="s">
        <v>4</v>
      </c>
      <c r="Q31" s="44">
        <f>AVERAGE(D44:D48)</f>
        <v>877</v>
      </c>
      <c r="R31" s="18">
        <f>+D49</f>
        <v>760</v>
      </c>
      <c r="S31" s="44">
        <f t="shared" si="1"/>
        <v>-117</v>
      </c>
      <c r="T31" s="105">
        <f>IF(R31&gt;0,(R31-Q31)*100/Q31,0)</f>
        <v>-13.340935005701255</v>
      </c>
      <c r="U31" s="122">
        <v>2</v>
      </c>
      <c r="W31" s="87" t="s">
        <v>4</v>
      </c>
      <c r="X31" s="44">
        <f>AVERAGE(D39:D48)</f>
        <v>833</v>
      </c>
      <c r="Y31" s="18">
        <f t="shared" si="2"/>
        <v>760</v>
      </c>
      <c r="Z31" s="44">
        <f t="shared" si="3"/>
        <v>-73</v>
      </c>
      <c r="AA31" s="105">
        <f t="shared" si="4"/>
        <v>-8.763505402160865</v>
      </c>
      <c r="AK31" s="28" t="s">
        <v>4</v>
      </c>
      <c r="AL31" s="18">
        <f>AVERAGE(D36:D46)</f>
        <v>867.1818181818181</v>
      </c>
      <c r="AM31" s="18">
        <v>7880.88</v>
      </c>
    </row>
    <row r="32" spans="1:39" ht="12.75">
      <c r="A32" s="113" t="s">
        <v>35</v>
      </c>
      <c r="B32" s="18">
        <v>21</v>
      </c>
      <c r="C32" s="18">
        <v>29</v>
      </c>
      <c r="D32" s="18">
        <v>704</v>
      </c>
      <c r="E32" s="18">
        <v>347</v>
      </c>
      <c r="F32" s="18">
        <v>307</v>
      </c>
      <c r="G32" s="18">
        <v>556</v>
      </c>
      <c r="H32" s="18">
        <v>2711</v>
      </c>
      <c r="I32" s="18">
        <v>1607</v>
      </c>
      <c r="J32" s="21">
        <v>175</v>
      </c>
      <c r="K32" s="18">
        <v>309</v>
      </c>
      <c r="L32" s="18">
        <v>45</v>
      </c>
      <c r="M32" s="18">
        <v>20</v>
      </c>
      <c r="N32" s="18">
        <f t="shared" si="0"/>
        <v>6831</v>
      </c>
      <c r="O32" s="8"/>
      <c r="P32" s="87" t="s">
        <v>5</v>
      </c>
      <c r="Q32" s="44">
        <f>AVERAGE(E44:E48)</f>
        <v>395.4</v>
      </c>
      <c r="R32" s="18">
        <f>+E49</f>
        <v>274</v>
      </c>
      <c r="S32" s="44">
        <f t="shared" si="1"/>
        <v>-121.39999999999998</v>
      </c>
      <c r="T32" s="105">
        <f>IF(R32&gt;0,(R32-Q32)*100/Q32,0)</f>
        <v>-30.70308548305513</v>
      </c>
      <c r="U32" s="122">
        <v>1</v>
      </c>
      <c r="W32" s="87" t="s">
        <v>5</v>
      </c>
      <c r="X32" s="44">
        <f>AVERAGE(E39:E48)</f>
        <v>428.5</v>
      </c>
      <c r="Y32" s="18">
        <f t="shared" si="2"/>
        <v>274</v>
      </c>
      <c r="Z32" s="44">
        <f t="shared" si="3"/>
        <v>-154.5</v>
      </c>
      <c r="AA32" s="105">
        <f t="shared" si="4"/>
        <v>-36.05600933488915</v>
      </c>
      <c r="AK32" s="28" t="s">
        <v>5</v>
      </c>
      <c r="AL32" s="18">
        <f>AVERAGE(E36:E46)</f>
        <v>483.09090909090907</v>
      </c>
      <c r="AM32" s="18">
        <v>4318.942000000001</v>
      </c>
    </row>
    <row r="33" spans="1:39" ht="12.75">
      <c r="A33" s="113" t="s">
        <v>36</v>
      </c>
      <c r="B33" s="18">
        <v>21</v>
      </c>
      <c r="C33" s="18">
        <v>26</v>
      </c>
      <c r="D33" s="18">
        <v>867</v>
      </c>
      <c r="E33" s="18">
        <v>470</v>
      </c>
      <c r="F33" s="18">
        <v>316</v>
      </c>
      <c r="G33" s="18">
        <v>429</v>
      </c>
      <c r="H33" s="18">
        <v>1802</v>
      </c>
      <c r="I33" s="18">
        <v>1114</v>
      </c>
      <c r="J33" s="21">
        <v>43</v>
      </c>
      <c r="K33" s="18">
        <v>82</v>
      </c>
      <c r="L33" s="18">
        <v>54</v>
      </c>
      <c r="M33" s="18">
        <v>28</v>
      </c>
      <c r="N33" s="18">
        <f t="shared" si="0"/>
        <v>5252</v>
      </c>
      <c r="O33" s="8"/>
      <c r="P33" s="87" t="s">
        <v>6</v>
      </c>
      <c r="Q33" s="44">
        <f>AVERAGE(F44:F48)</f>
        <v>204.6</v>
      </c>
      <c r="R33" s="18">
        <f>+F49</f>
        <v>205</v>
      </c>
      <c r="S33" s="44">
        <f t="shared" si="1"/>
        <v>0.4000000000000057</v>
      </c>
      <c r="T33" s="104">
        <f aca="true" t="shared" si="5" ref="T33:T41">IF(R33&gt;0,(R33-Q33)*100/Q33,0)</f>
        <v>0.19550342130987572</v>
      </c>
      <c r="U33" s="122">
        <v>4</v>
      </c>
      <c r="W33" s="87" t="s">
        <v>6</v>
      </c>
      <c r="X33" s="44">
        <f>AVERAGE(F39:F48)</f>
        <v>209.2</v>
      </c>
      <c r="Y33" s="18">
        <f t="shared" si="2"/>
        <v>205</v>
      </c>
      <c r="Z33" s="44">
        <f t="shared" si="3"/>
        <v>-4.199999999999989</v>
      </c>
      <c r="AA33" s="105">
        <f t="shared" si="4"/>
        <v>-2.0076481835564</v>
      </c>
      <c r="AK33" s="28" t="s">
        <v>6</v>
      </c>
      <c r="AL33" s="18">
        <f>AVERAGE(F36:F46)</f>
        <v>224.63636363636363</v>
      </c>
      <c r="AM33" s="18">
        <v>8742.392</v>
      </c>
    </row>
    <row r="34" spans="1:39" ht="12.75">
      <c r="A34" s="113" t="s">
        <v>37</v>
      </c>
      <c r="B34" s="18">
        <v>5</v>
      </c>
      <c r="C34" s="18">
        <v>32</v>
      </c>
      <c r="D34" s="18">
        <v>1036</v>
      </c>
      <c r="E34" s="18">
        <v>543</v>
      </c>
      <c r="F34" s="18">
        <v>267</v>
      </c>
      <c r="G34" s="18">
        <v>329</v>
      </c>
      <c r="H34" s="18">
        <v>1839</v>
      </c>
      <c r="I34" s="18">
        <v>1194</v>
      </c>
      <c r="J34" s="21">
        <v>20</v>
      </c>
      <c r="K34" s="18">
        <v>92</v>
      </c>
      <c r="L34" s="18">
        <v>7</v>
      </c>
      <c r="M34" s="18">
        <v>12</v>
      </c>
      <c r="N34" s="18">
        <f t="shared" si="0"/>
        <v>5376</v>
      </c>
      <c r="P34" s="87" t="s">
        <v>7</v>
      </c>
      <c r="Q34" s="44">
        <f>AVERAGE(G44:G48)</f>
        <v>588</v>
      </c>
      <c r="R34" s="18">
        <f>+G49</f>
        <v>796</v>
      </c>
      <c r="S34" s="44">
        <f t="shared" si="1"/>
        <v>208</v>
      </c>
      <c r="T34" s="104">
        <f t="shared" si="5"/>
        <v>35.374149659863946</v>
      </c>
      <c r="U34" s="122">
        <v>5</v>
      </c>
      <c r="W34" s="87" t="s">
        <v>7</v>
      </c>
      <c r="X34" s="44">
        <f>AVERAGE(G39:G48)</f>
        <v>454.8</v>
      </c>
      <c r="Y34" s="18">
        <f t="shared" si="2"/>
        <v>796</v>
      </c>
      <c r="Z34" s="44">
        <f t="shared" si="3"/>
        <v>341.2</v>
      </c>
      <c r="AA34" s="104">
        <f t="shared" si="4"/>
        <v>75.02198768689534</v>
      </c>
      <c r="AK34" s="28" t="s">
        <v>7</v>
      </c>
      <c r="AL34" s="18">
        <f>AVERAGE(G36:G46)</f>
        <v>414.27272727272725</v>
      </c>
      <c r="AM34" s="18">
        <v>5487.043000000001</v>
      </c>
    </row>
    <row r="35" spans="1:39" ht="12.75">
      <c r="A35" s="113" t="s">
        <v>38</v>
      </c>
      <c r="B35" s="18">
        <v>12</v>
      </c>
      <c r="C35" s="18">
        <v>18</v>
      </c>
      <c r="D35" s="18">
        <v>1318</v>
      </c>
      <c r="E35" s="18">
        <v>447</v>
      </c>
      <c r="F35" s="18">
        <v>245</v>
      </c>
      <c r="G35" s="18">
        <v>281</v>
      </c>
      <c r="H35" s="18">
        <v>2183</v>
      </c>
      <c r="I35" s="18">
        <v>1320</v>
      </c>
      <c r="J35" s="21">
        <v>207</v>
      </c>
      <c r="K35" s="18">
        <v>560</v>
      </c>
      <c r="L35" s="18">
        <v>48</v>
      </c>
      <c r="M35" s="18">
        <v>62</v>
      </c>
      <c r="N35" s="18">
        <f t="shared" si="0"/>
        <v>6701</v>
      </c>
      <c r="P35" s="87" t="s">
        <v>8</v>
      </c>
      <c r="Q35" s="44">
        <f>AVERAGE(H44:H48)</f>
        <v>2686.6</v>
      </c>
      <c r="R35" s="18">
        <f>+H49</f>
        <v>2691</v>
      </c>
      <c r="S35" s="44">
        <f t="shared" si="1"/>
        <v>4.400000000000091</v>
      </c>
      <c r="T35" s="104">
        <f t="shared" si="5"/>
        <v>0.16377577607385138</v>
      </c>
      <c r="U35" s="122">
        <v>3</v>
      </c>
      <c r="W35" s="87" t="s">
        <v>8</v>
      </c>
      <c r="X35" s="44">
        <f>AVERAGE(H39:H48)</f>
        <v>2542.5</v>
      </c>
      <c r="Y35" s="18">
        <f t="shared" si="2"/>
        <v>2691</v>
      </c>
      <c r="Z35" s="44">
        <f t="shared" si="3"/>
        <v>148.5</v>
      </c>
      <c r="AA35" s="104">
        <f t="shared" si="4"/>
        <v>5.84070796460177</v>
      </c>
      <c r="AK35" s="28" t="s">
        <v>8</v>
      </c>
      <c r="AL35" s="18">
        <f>AVERAGE(H36:H46)</f>
        <v>2466.3636363636365</v>
      </c>
      <c r="AM35" s="18">
        <v>13960.458000000002</v>
      </c>
    </row>
    <row r="36" spans="1:39" ht="12.75">
      <c r="A36" s="113" t="s">
        <v>39</v>
      </c>
      <c r="B36" s="18">
        <v>39</v>
      </c>
      <c r="C36" s="18">
        <v>73</v>
      </c>
      <c r="D36" s="18">
        <v>1086</v>
      </c>
      <c r="E36" s="18">
        <v>573</v>
      </c>
      <c r="F36" s="18">
        <v>238</v>
      </c>
      <c r="G36" s="18">
        <v>513</v>
      </c>
      <c r="H36" s="18">
        <v>3185</v>
      </c>
      <c r="I36" s="18">
        <v>1541</v>
      </c>
      <c r="J36" s="21">
        <v>80</v>
      </c>
      <c r="K36" s="18">
        <v>203</v>
      </c>
      <c r="L36" s="18">
        <v>15</v>
      </c>
      <c r="M36" s="18">
        <v>26</v>
      </c>
      <c r="N36" s="18">
        <f t="shared" si="0"/>
        <v>7572</v>
      </c>
      <c r="P36" s="87" t="s">
        <v>9</v>
      </c>
      <c r="Q36" s="44">
        <f>AVERAGE(I44:I48)</f>
        <v>927</v>
      </c>
      <c r="R36" s="18">
        <f>+I49</f>
        <v>1344</v>
      </c>
      <c r="S36" s="44">
        <f t="shared" si="1"/>
        <v>417</v>
      </c>
      <c r="T36" s="104">
        <f t="shared" si="5"/>
        <v>44.983818770226534</v>
      </c>
      <c r="U36" s="122">
        <v>6</v>
      </c>
      <c r="W36" s="87" t="s">
        <v>9</v>
      </c>
      <c r="X36" s="44">
        <f>AVERAGE(I39:I48)</f>
        <v>935.5</v>
      </c>
      <c r="Y36" s="18">
        <f t="shared" si="2"/>
        <v>1344</v>
      </c>
      <c r="Z36" s="44">
        <f t="shared" si="3"/>
        <v>408.5</v>
      </c>
      <c r="AA36" s="104">
        <f t="shared" si="4"/>
        <v>43.666488508818816</v>
      </c>
      <c r="AK36" s="28" t="s">
        <v>9</v>
      </c>
      <c r="AL36" s="18">
        <f>AVERAGE(I36:I46)</f>
        <v>1009.0909090909091</v>
      </c>
      <c r="AM36" s="18">
        <v>5187.643000000001</v>
      </c>
    </row>
    <row r="37" spans="1:39" ht="12.75">
      <c r="A37" s="113" t="s">
        <v>40</v>
      </c>
      <c r="B37" s="18">
        <v>24</v>
      </c>
      <c r="C37" s="18">
        <v>80</v>
      </c>
      <c r="D37" s="18">
        <v>875</v>
      </c>
      <c r="E37" s="18">
        <v>743</v>
      </c>
      <c r="F37" s="18">
        <v>292</v>
      </c>
      <c r="G37" s="18">
        <v>465</v>
      </c>
      <c r="H37" s="18">
        <v>2277</v>
      </c>
      <c r="I37" s="18">
        <v>1277</v>
      </c>
      <c r="J37" s="21">
        <v>111</v>
      </c>
      <c r="K37" s="18">
        <v>235</v>
      </c>
      <c r="L37" s="18">
        <v>37</v>
      </c>
      <c r="M37" s="18">
        <v>14</v>
      </c>
      <c r="N37" s="18">
        <f t="shared" si="0"/>
        <v>6430</v>
      </c>
      <c r="P37" s="87" t="s">
        <v>46</v>
      </c>
      <c r="Q37" s="44">
        <f>AVERAGE(J44:J48)</f>
        <v>100.2</v>
      </c>
      <c r="R37" s="18">
        <f>+J49</f>
        <v>183</v>
      </c>
      <c r="S37" s="44">
        <f t="shared" si="1"/>
        <v>82.8</v>
      </c>
      <c r="T37" s="104">
        <f t="shared" si="5"/>
        <v>82.63473053892216</v>
      </c>
      <c r="U37" s="122">
        <v>10</v>
      </c>
      <c r="W37" s="87" t="s">
        <v>46</v>
      </c>
      <c r="X37" s="44">
        <f>AVERAGE(J39:J48)</f>
        <v>100</v>
      </c>
      <c r="Y37" s="18">
        <f t="shared" si="2"/>
        <v>183</v>
      </c>
      <c r="Z37" s="44">
        <f t="shared" si="3"/>
        <v>83</v>
      </c>
      <c r="AA37" s="104">
        <f t="shared" si="4"/>
        <v>83</v>
      </c>
      <c r="AK37" s="28" t="s">
        <v>46</v>
      </c>
      <c r="AL37" s="18">
        <f>AVERAGE(J36:J46)</f>
        <v>94</v>
      </c>
      <c r="AM37" s="18">
        <v>307.382</v>
      </c>
    </row>
    <row r="38" spans="1:39" ht="12.75">
      <c r="A38" s="113" t="s">
        <v>41</v>
      </c>
      <c r="B38" s="18">
        <v>31</v>
      </c>
      <c r="C38" s="18">
        <v>42</v>
      </c>
      <c r="D38" s="18">
        <v>956</v>
      </c>
      <c r="E38" s="18">
        <v>496</v>
      </c>
      <c r="F38" s="18">
        <v>279</v>
      </c>
      <c r="G38" s="18">
        <v>403</v>
      </c>
      <c r="H38" s="18">
        <v>2745</v>
      </c>
      <c r="I38" s="18">
        <v>1391</v>
      </c>
      <c r="J38" s="21">
        <v>109</v>
      </c>
      <c r="K38" s="18">
        <v>140</v>
      </c>
      <c r="L38" s="18">
        <v>32</v>
      </c>
      <c r="M38" s="18">
        <v>29</v>
      </c>
      <c r="N38" s="18">
        <f t="shared" si="0"/>
        <v>6653</v>
      </c>
      <c r="P38" s="87" t="s">
        <v>10</v>
      </c>
      <c r="Q38" s="44">
        <f>AVERAGE(K44:K48)</f>
        <v>216.8</v>
      </c>
      <c r="R38" s="18">
        <f>+K49</f>
        <v>333</v>
      </c>
      <c r="S38" s="44">
        <f t="shared" si="1"/>
        <v>116.19999999999999</v>
      </c>
      <c r="T38" s="104">
        <f t="shared" si="5"/>
        <v>53.597785977859765</v>
      </c>
      <c r="U38" s="122">
        <v>8</v>
      </c>
      <c r="W38" s="87" t="s">
        <v>10</v>
      </c>
      <c r="X38" s="44">
        <f>AVERAGE(K39:K48)</f>
        <v>223.9</v>
      </c>
      <c r="Y38" s="18">
        <f t="shared" si="2"/>
        <v>333</v>
      </c>
      <c r="Z38" s="44">
        <f t="shared" si="3"/>
        <v>109.1</v>
      </c>
      <c r="AA38" s="104">
        <f t="shared" si="4"/>
        <v>48.72711031710585</v>
      </c>
      <c r="AK38" s="28" t="s">
        <v>10</v>
      </c>
      <c r="AL38" s="18">
        <f>AVERAGE(K36:K46)</f>
        <v>196.54545454545453</v>
      </c>
      <c r="AM38" s="18">
        <v>1279.599</v>
      </c>
    </row>
    <row r="39" spans="1:39" ht="12.75">
      <c r="A39" s="113" t="s">
        <v>42</v>
      </c>
      <c r="B39" s="22">
        <v>45</v>
      </c>
      <c r="C39" s="22">
        <v>39</v>
      </c>
      <c r="D39" s="22">
        <v>866</v>
      </c>
      <c r="E39" s="22">
        <v>629</v>
      </c>
      <c r="F39" s="22">
        <v>176</v>
      </c>
      <c r="G39" s="22">
        <v>404</v>
      </c>
      <c r="H39" s="22">
        <v>2108</v>
      </c>
      <c r="I39" s="22">
        <v>840</v>
      </c>
      <c r="J39" s="21">
        <v>71</v>
      </c>
      <c r="K39" s="22">
        <v>164</v>
      </c>
      <c r="L39" s="22">
        <v>31</v>
      </c>
      <c r="M39" s="22">
        <v>23</v>
      </c>
      <c r="N39" s="22">
        <f t="shared" si="0"/>
        <v>5396</v>
      </c>
      <c r="P39" s="87" t="s">
        <v>11</v>
      </c>
      <c r="Q39" s="44">
        <f>AVERAGE(L44:L48)</f>
        <v>24.8</v>
      </c>
      <c r="R39" s="18">
        <f>+L49</f>
        <v>50</v>
      </c>
      <c r="S39" s="44">
        <f t="shared" si="1"/>
        <v>25.2</v>
      </c>
      <c r="T39" s="104">
        <f t="shared" si="5"/>
        <v>101.61290322580645</v>
      </c>
      <c r="U39" s="122">
        <v>11</v>
      </c>
      <c r="W39" s="87" t="s">
        <v>11</v>
      </c>
      <c r="X39" s="44">
        <f>AVERAGE(L39:L48)</f>
        <v>26.5</v>
      </c>
      <c r="Y39" s="18">
        <f t="shared" si="2"/>
        <v>50</v>
      </c>
      <c r="Z39" s="44">
        <f t="shared" si="3"/>
        <v>23.5</v>
      </c>
      <c r="AA39" s="104">
        <f t="shared" si="4"/>
        <v>88.67924528301887</v>
      </c>
      <c r="AK39" s="28" t="s">
        <v>11</v>
      </c>
      <c r="AL39" s="18">
        <f>AVERAGE(L36:L46)</f>
        <v>27.09090909090909</v>
      </c>
      <c r="AM39" s="18">
        <v>809.079</v>
      </c>
    </row>
    <row r="40" spans="1:39" ht="12.75">
      <c r="A40" s="113" t="s">
        <v>43</v>
      </c>
      <c r="B40" s="22">
        <v>0</v>
      </c>
      <c r="C40" s="22">
        <v>25</v>
      </c>
      <c r="D40" s="22">
        <v>874</v>
      </c>
      <c r="E40" s="22">
        <v>534</v>
      </c>
      <c r="F40" s="22">
        <v>235</v>
      </c>
      <c r="G40" s="22">
        <v>295</v>
      </c>
      <c r="H40" s="22">
        <v>1943</v>
      </c>
      <c r="I40" s="22">
        <v>974</v>
      </c>
      <c r="J40" s="21">
        <v>70</v>
      </c>
      <c r="K40" s="22">
        <v>158</v>
      </c>
      <c r="L40" s="22">
        <v>20</v>
      </c>
      <c r="M40" s="22">
        <v>15</v>
      </c>
      <c r="N40" s="22">
        <f t="shared" si="0"/>
        <v>5143</v>
      </c>
      <c r="P40" s="88" t="s">
        <v>12</v>
      </c>
      <c r="Q40" s="45">
        <f>AVERAGE(M44:M48)</f>
        <v>14</v>
      </c>
      <c r="R40" s="19">
        <f>+M49</f>
        <v>25</v>
      </c>
      <c r="S40" s="45">
        <f t="shared" si="1"/>
        <v>11</v>
      </c>
      <c r="T40" s="143">
        <f t="shared" si="5"/>
        <v>78.57142857142857</v>
      </c>
      <c r="U40" s="123">
        <v>9</v>
      </c>
      <c r="W40" s="88" t="s">
        <v>12</v>
      </c>
      <c r="X40" s="45">
        <f>AVERAGE(M39:M48)</f>
        <v>17.1</v>
      </c>
      <c r="Y40" s="19">
        <f t="shared" si="2"/>
        <v>25</v>
      </c>
      <c r="Z40" s="45">
        <f t="shared" si="3"/>
        <v>7.899999999999999</v>
      </c>
      <c r="AA40" s="143">
        <f t="shared" si="4"/>
        <v>46.19883040935672</v>
      </c>
      <c r="AK40" s="29" t="s">
        <v>12</v>
      </c>
      <c r="AL40" s="19">
        <f>AVERAGE(M36:M46)</f>
        <v>19.636363636363637</v>
      </c>
      <c r="AM40" s="19">
        <v>3401.67</v>
      </c>
    </row>
    <row r="41" spans="1:39" ht="15.75" thickBot="1">
      <c r="A41" s="113" t="s">
        <v>47</v>
      </c>
      <c r="B41" s="22">
        <v>0</v>
      </c>
      <c r="C41" s="22">
        <v>43</v>
      </c>
      <c r="D41" s="22">
        <v>850</v>
      </c>
      <c r="E41" s="22">
        <v>269</v>
      </c>
      <c r="F41" s="22">
        <v>218</v>
      </c>
      <c r="G41" s="22">
        <v>322</v>
      </c>
      <c r="H41" s="22">
        <v>3193</v>
      </c>
      <c r="I41" s="22">
        <v>1412</v>
      </c>
      <c r="J41" s="22">
        <v>120</v>
      </c>
      <c r="K41" s="22">
        <v>470</v>
      </c>
      <c r="L41" s="22">
        <v>57</v>
      </c>
      <c r="M41" s="22">
        <v>21</v>
      </c>
      <c r="N41" s="22">
        <f t="shared" si="0"/>
        <v>6975</v>
      </c>
      <c r="P41" s="92" t="s">
        <v>70</v>
      </c>
      <c r="Q41" s="94">
        <f>SUM(Q29:Q40)</f>
        <v>6099</v>
      </c>
      <c r="R41" s="93">
        <f>SUM(R29:R40)</f>
        <v>6784</v>
      </c>
      <c r="S41" s="94">
        <f>+R41-Q41</f>
        <v>685</v>
      </c>
      <c r="T41" s="120">
        <f t="shared" si="5"/>
        <v>11.231349401541236</v>
      </c>
      <c r="U41" s="95"/>
      <c r="W41" s="92" t="s">
        <v>70</v>
      </c>
      <c r="X41" s="94">
        <f>SUM(X29:X40)</f>
        <v>5823.5</v>
      </c>
      <c r="Y41" s="93">
        <f>SUM(Y29:Y40)</f>
        <v>6784</v>
      </c>
      <c r="Z41" s="94">
        <f>+Y41-X41</f>
        <v>960.5</v>
      </c>
      <c r="AA41" s="95">
        <f t="shared" si="4"/>
        <v>16.493517644028504</v>
      </c>
      <c r="AK41" s="25" t="s">
        <v>70</v>
      </c>
      <c r="AL41" s="26">
        <f>SUM(AL29:AL40)</f>
        <v>5864.272727272727</v>
      </c>
      <c r="AM41" s="26">
        <f>SUM(AM29:AM40)</f>
        <v>52261.949</v>
      </c>
    </row>
    <row r="42" spans="1:21" ht="12.75">
      <c r="A42" s="113" t="s">
        <v>48</v>
      </c>
      <c r="B42" s="22">
        <v>0</v>
      </c>
      <c r="C42" s="22">
        <v>31</v>
      </c>
      <c r="D42" s="22">
        <v>642</v>
      </c>
      <c r="E42" s="22">
        <v>429</v>
      </c>
      <c r="F42" s="22">
        <v>215</v>
      </c>
      <c r="G42" s="22">
        <v>265</v>
      </c>
      <c r="H42" s="22">
        <v>2911</v>
      </c>
      <c r="I42" s="22">
        <v>1075</v>
      </c>
      <c r="J42" s="22">
        <v>198</v>
      </c>
      <c r="K42" s="22">
        <v>339</v>
      </c>
      <c r="L42" s="22">
        <v>27</v>
      </c>
      <c r="M42" s="22">
        <v>25</v>
      </c>
      <c r="N42" s="22">
        <f>SUM(B42:M42)</f>
        <v>6157</v>
      </c>
      <c r="U42" s="8"/>
    </row>
    <row r="43" spans="1:14" ht="12.75">
      <c r="A43" s="113" t="s">
        <v>63</v>
      </c>
      <c r="B43" s="22">
        <v>0</v>
      </c>
      <c r="C43" s="22">
        <v>19</v>
      </c>
      <c r="D43" s="22">
        <v>713</v>
      </c>
      <c r="E43" s="22">
        <v>447</v>
      </c>
      <c r="F43" s="22">
        <v>225</v>
      </c>
      <c r="G43" s="22">
        <v>322</v>
      </c>
      <c r="H43" s="22">
        <v>1837</v>
      </c>
      <c r="I43" s="22">
        <v>419</v>
      </c>
      <c r="J43" s="22">
        <v>40</v>
      </c>
      <c r="K43" s="22">
        <v>24</v>
      </c>
      <c r="L43" s="22">
        <v>6</v>
      </c>
      <c r="M43" s="22">
        <v>17</v>
      </c>
      <c r="N43" s="22">
        <f>SUM(B43:M43)</f>
        <v>4069</v>
      </c>
    </row>
    <row r="44" spans="1:21" ht="15">
      <c r="A44" s="114" t="s">
        <v>73</v>
      </c>
      <c r="B44" s="50">
        <v>0</v>
      </c>
      <c r="C44" s="50">
        <v>48</v>
      </c>
      <c r="D44" s="50">
        <v>824</v>
      </c>
      <c r="E44" s="50">
        <v>590</v>
      </c>
      <c r="F44" s="50">
        <v>221</v>
      </c>
      <c r="G44" s="50">
        <v>479</v>
      </c>
      <c r="H44" s="50">
        <v>2005</v>
      </c>
      <c r="I44" s="50">
        <v>580</v>
      </c>
      <c r="J44" s="50">
        <v>69</v>
      </c>
      <c r="K44" s="50">
        <v>97</v>
      </c>
      <c r="L44" s="50">
        <v>17</v>
      </c>
      <c r="M44" s="50">
        <v>22</v>
      </c>
      <c r="N44" s="50">
        <f t="shared" si="0"/>
        <v>4952</v>
      </c>
      <c r="P44" s="262"/>
      <c r="Q44" s="262"/>
      <c r="R44" s="262"/>
      <c r="S44" s="262"/>
      <c r="T44" s="262"/>
      <c r="U44" s="262"/>
    </row>
    <row r="45" spans="1:21" ht="15">
      <c r="A45" s="114" t="s">
        <v>78</v>
      </c>
      <c r="B45" s="50">
        <v>1</v>
      </c>
      <c r="C45" s="50">
        <v>75</v>
      </c>
      <c r="D45" s="50">
        <v>901</v>
      </c>
      <c r="E45" s="50">
        <v>299</v>
      </c>
      <c r="F45" s="50">
        <v>169</v>
      </c>
      <c r="G45" s="50">
        <v>504</v>
      </c>
      <c r="H45" s="50">
        <v>2517</v>
      </c>
      <c r="I45" s="50">
        <v>740</v>
      </c>
      <c r="J45" s="50">
        <v>89</v>
      </c>
      <c r="K45" s="50">
        <v>163</v>
      </c>
      <c r="L45" s="50">
        <v>38</v>
      </c>
      <c r="M45" s="50">
        <v>13</v>
      </c>
      <c r="N45" s="50">
        <f>SUM(B45:M45)</f>
        <v>5509</v>
      </c>
      <c r="P45" s="228"/>
      <c r="Q45" s="228"/>
      <c r="R45" s="228"/>
      <c r="S45" s="228"/>
      <c r="T45" s="228"/>
      <c r="U45" s="228"/>
    </row>
    <row r="46" spans="1:21" ht="15">
      <c r="A46" s="114" t="s">
        <v>79</v>
      </c>
      <c r="B46" s="50">
        <v>0</v>
      </c>
      <c r="C46" s="178">
        <v>71</v>
      </c>
      <c r="D46" s="178">
        <v>952</v>
      </c>
      <c r="E46" s="178">
        <v>305</v>
      </c>
      <c r="F46" s="178">
        <v>203</v>
      </c>
      <c r="G46" s="178">
        <v>585</v>
      </c>
      <c r="H46" s="178">
        <v>2409</v>
      </c>
      <c r="I46" s="178">
        <v>851</v>
      </c>
      <c r="J46" s="178">
        <v>77</v>
      </c>
      <c r="K46" s="178">
        <v>169</v>
      </c>
      <c r="L46" s="178">
        <v>18</v>
      </c>
      <c r="M46" s="178">
        <v>11</v>
      </c>
      <c r="N46" s="178">
        <f t="shared" si="0"/>
        <v>5651</v>
      </c>
      <c r="P46" s="32"/>
      <c r="Q46" s="234"/>
      <c r="R46" s="235"/>
      <c r="S46" s="6"/>
      <c r="T46" s="230"/>
      <c r="U46" s="236"/>
    </row>
    <row r="47" spans="1:29" ht="15">
      <c r="A47" s="195" t="s">
        <v>91</v>
      </c>
      <c r="B47" s="178">
        <v>0</v>
      </c>
      <c r="C47" s="196">
        <v>75</v>
      </c>
      <c r="D47" s="196">
        <v>843</v>
      </c>
      <c r="E47" s="196">
        <v>341</v>
      </c>
      <c r="F47" s="196">
        <v>195</v>
      </c>
      <c r="G47" s="196">
        <v>684</v>
      </c>
      <c r="H47" s="196">
        <v>2858</v>
      </c>
      <c r="I47" s="196">
        <v>968</v>
      </c>
      <c r="J47" s="196">
        <v>117</v>
      </c>
      <c r="K47" s="196">
        <v>222</v>
      </c>
      <c r="L47" s="196">
        <v>27</v>
      </c>
      <c r="M47" s="196">
        <v>5</v>
      </c>
      <c r="N47" s="178">
        <f>SUM(B47:M47)</f>
        <v>6335</v>
      </c>
      <c r="P47" s="32"/>
      <c r="Q47" s="237"/>
      <c r="R47" s="238"/>
      <c r="S47" s="6"/>
      <c r="T47" s="230"/>
      <c r="U47" s="236"/>
      <c r="V47" s="194"/>
      <c r="W47" s="194"/>
      <c r="X47" s="194"/>
      <c r="Y47" s="194"/>
      <c r="Z47" s="194"/>
      <c r="AA47" s="194"/>
      <c r="AB47" s="194"/>
      <c r="AC47" s="33"/>
    </row>
    <row r="48" spans="1:29" ht="15">
      <c r="A48" s="195" t="s">
        <v>93</v>
      </c>
      <c r="B48" s="178">
        <v>0</v>
      </c>
      <c r="C48" s="196">
        <v>53</v>
      </c>
      <c r="D48" s="196">
        <v>865</v>
      </c>
      <c r="E48" s="196">
        <v>442</v>
      </c>
      <c r="F48" s="196">
        <v>235</v>
      </c>
      <c r="G48" s="196">
        <v>688</v>
      </c>
      <c r="H48" s="196">
        <v>3644</v>
      </c>
      <c r="I48" s="196">
        <v>1496</v>
      </c>
      <c r="J48" s="196">
        <v>149</v>
      </c>
      <c r="K48" s="196">
        <v>433</v>
      </c>
      <c r="L48" s="196">
        <v>24</v>
      </c>
      <c r="M48" s="196">
        <v>19</v>
      </c>
      <c r="N48" s="178">
        <v>8048</v>
      </c>
      <c r="P48" s="32"/>
      <c r="Q48" s="237"/>
      <c r="R48" s="238"/>
      <c r="S48" s="6"/>
      <c r="T48" s="230"/>
      <c r="U48" s="236"/>
      <c r="V48" s="227"/>
      <c r="W48" s="227"/>
      <c r="X48" s="227"/>
      <c r="Y48" s="227"/>
      <c r="Z48" s="227"/>
      <c r="AA48" s="227"/>
      <c r="AB48" s="227"/>
      <c r="AC48" s="33"/>
    </row>
    <row r="49" spans="1:29" ht="15">
      <c r="A49" s="115" t="s">
        <v>102</v>
      </c>
      <c r="B49" s="116">
        <v>27</v>
      </c>
      <c r="C49" s="179">
        <v>96</v>
      </c>
      <c r="D49" s="179">
        <v>760</v>
      </c>
      <c r="E49" s="179">
        <v>274</v>
      </c>
      <c r="F49" s="179">
        <v>205</v>
      </c>
      <c r="G49" s="179">
        <v>796</v>
      </c>
      <c r="H49" s="179">
        <v>2691</v>
      </c>
      <c r="I49" s="179">
        <v>1344</v>
      </c>
      <c r="J49" s="179">
        <v>183</v>
      </c>
      <c r="K49" s="179">
        <v>333</v>
      </c>
      <c r="L49" s="179">
        <v>50</v>
      </c>
      <c r="M49" s="179">
        <v>25</v>
      </c>
      <c r="N49" s="116">
        <f>SUM(B49:M49)</f>
        <v>6784</v>
      </c>
      <c r="P49" s="32"/>
      <c r="Q49" s="237"/>
      <c r="R49" s="238"/>
      <c r="S49" s="6"/>
      <c r="T49" s="55"/>
      <c r="U49" s="236"/>
      <c r="V49" s="194"/>
      <c r="W49" s="194"/>
      <c r="X49" s="194"/>
      <c r="Y49" s="194"/>
      <c r="Z49" s="194"/>
      <c r="AA49" s="194"/>
      <c r="AB49" s="194"/>
      <c r="AC49" s="33"/>
    </row>
    <row r="50" spans="1:29" ht="30">
      <c r="A50" s="62" t="s">
        <v>103</v>
      </c>
      <c r="B50" s="109">
        <f>SUM(B10:B49)</f>
        <v>550</v>
      </c>
      <c r="C50" s="109">
        <f aca="true" t="shared" si="6" ref="C50:N50">SUM(C10:C49)</f>
        <v>1908</v>
      </c>
      <c r="D50" s="109">
        <f t="shared" si="6"/>
        <v>36222</v>
      </c>
      <c r="E50" s="109">
        <f t="shared" si="6"/>
        <v>17666</v>
      </c>
      <c r="F50" s="109">
        <f t="shared" si="6"/>
        <v>9953</v>
      </c>
      <c r="G50" s="109">
        <f t="shared" si="6"/>
        <v>16296</v>
      </c>
      <c r="H50" s="109">
        <f t="shared" si="6"/>
        <v>83160</v>
      </c>
      <c r="I50" s="109">
        <f t="shared" si="6"/>
        <v>33476</v>
      </c>
      <c r="J50" s="109">
        <f t="shared" si="6"/>
        <v>3513</v>
      </c>
      <c r="K50" s="109">
        <f t="shared" si="6"/>
        <v>11680</v>
      </c>
      <c r="L50" s="109">
        <f t="shared" si="6"/>
        <v>2050</v>
      </c>
      <c r="M50" s="109">
        <f t="shared" si="6"/>
        <v>872</v>
      </c>
      <c r="N50" s="109">
        <f t="shared" si="6"/>
        <v>217346</v>
      </c>
      <c r="P50" s="32"/>
      <c r="Q50" s="237"/>
      <c r="R50" s="238"/>
      <c r="S50" s="6"/>
      <c r="T50" s="55"/>
      <c r="U50" s="236"/>
      <c r="V50" s="42"/>
      <c r="W50" s="42"/>
      <c r="X50" s="42"/>
      <c r="Y50" s="42"/>
      <c r="Z50" s="42"/>
      <c r="AA50" s="42"/>
      <c r="AB50" s="42"/>
      <c r="AC50" s="42"/>
    </row>
    <row r="51" spans="1:21" ht="30">
      <c r="A51" s="64" t="s">
        <v>104</v>
      </c>
      <c r="B51" s="110">
        <f>AVERAGE(B10:B49)</f>
        <v>13.75</v>
      </c>
      <c r="C51" s="110">
        <f aca="true" t="shared" si="7" ref="C51:N51">AVERAGE(C10:C49)</f>
        <v>47.7</v>
      </c>
      <c r="D51" s="110">
        <f t="shared" si="7"/>
        <v>905.55</v>
      </c>
      <c r="E51" s="110">
        <f t="shared" si="7"/>
        <v>441.65</v>
      </c>
      <c r="F51" s="110">
        <f t="shared" si="7"/>
        <v>248.825</v>
      </c>
      <c r="G51" s="110">
        <f t="shared" si="7"/>
        <v>407.4</v>
      </c>
      <c r="H51" s="110">
        <f t="shared" si="7"/>
        <v>2079</v>
      </c>
      <c r="I51" s="110">
        <f t="shared" si="7"/>
        <v>836.9</v>
      </c>
      <c r="J51" s="110">
        <f t="shared" si="7"/>
        <v>109.78125</v>
      </c>
      <c r="K51" s="110">
        <f t="shared" si="7"/>
        <v>292</v>
      </c>
      <c r="L51" s="110">
        <f t="shared" si="7"/>
        <v>51.25</v>
      </c>
      <c r="M51" s="110">
        <f t="shared" si="7"/>
        <v>21.8</v>
      </c>
      <c r="N51" s="110">
        <f t="shared" si="7"/>
        <v>5433.65</v>
      </c>
      <c r="P51" s="32"/>
      <c r="Q51" s="237"/>
      <c r="R51" s="238"/>
      <c r="S51" s="6"/>
      <c r="T51" s="55"/>
      <c r="U51" s="236"/>
    </row>
    <row r="52" spans="1:32" ht="15">
      <c r="A52" s="66" t="s">
        <v>44</v>
      </c>
      <c r="B52" s="67">
        <f>(B50/$N$50)*100</f>
        <v>0.253052736190222</v>
      </c>
      <c r="C52" s="67">
        <f>(C50/$N$50)*100</f>
        <v>0.8778629466380793</v>
      </c>
      <c r="D52" s="67">
        <f aca="true" t="shared" si="8" ref="D52:M52">(D50/$N$50)*100</f>
        <v>16.66559310960404</v>
      </c>
      <c r="E52" s="67">
        <f t="shared" si="8"/>
        <v>8.128053886429933</v>
      </c>
      <c r="F52" s="67">
        <f t="shared" si="8"/>
        <v>4.579334333275054</v>
      </c>
      <c r="G52" s="67">
        <f t="shared" si="8"/>
        <v>7.4977225253742885</v>
      </c>
      <c r="H52" s="67">
        <f t="shared" si="8"/>
        <v>38.261573711961574</v>
      </c>
      <c r="I52" s="67">
        <f t="shared" si="8"/>
        <v>15.402169812188859</v>
      </c>
      <c r="J52" s="67">
        <f t="shared" si="8"/>
        <v>1.6163168404295456</v>
      </c>
      <c r="K52" s="67">
        <f t="shared" si="8"/>
        <v>5.373919924912352</v>
      </c>
      <c r="L52" s="67">
        <f t="shared" si="8"/>
        <v>0.943196562163555</v>
      </c>
      <c r="M52" s="67">
        <f t="shared" si="8"/>
        <v>0.4012036108324975</v>
      </c>
      <c r="N52" s="68">
        <f>(N51/$N$51)*100</f>
        <v>100</v>
      </c>
      <c r="P52" s="32"/>
      <c r="Q52" s="237"/>
      <c r="R52" s="238"/>
      <c r="S52" s="6"/>
      <c r="T52" s="55"/>
      <c r="U52" s="23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21" ht="15">
      <c r="B53" s="219">
        <f aca="true" t="shared" si="9" ref="B53:N53">SUM(B18:B49)</f>
        <v>487</v>
      </c>
      <c r="C53" s="219">
        <f t="shared" si="9"/>
        <v>1666</v>
      </c>
      <c r="D53" s="219">
        <f t="shared" si="9"/>
        <v>29908</v>
      </c>
      <c r="E53" s="219">
        <f t="shared" si="9"/>
        <v>14444</v>
      </c>
      <c r="F53" s="219">
        <f t="shared" si="9"/>
        <v>7696</v>
      </c>
      <c r="G53" s="219">
        <f t="shared" si="9"/>
        <v>13328</v>
      </c>
      <c r="H53" s="219">
        <f t="shared" si="9"/>
        <v>73636</v>
      </c>
      <c r="I53" s="219">
        <f t="shared" si="9"/>
        <v>29584</v>
      </c>
      <c r="J53" s="219">
        <f t="shared" si="9"/>
        <v>3513</v>
      </c>
      <c r="K53" s="219">
        <f t="shared" si="9"/>
        <v>8180</v>
      </c>
      <c r="L53" s="219">
        <f t="shared" si="9"/>
        <v>1437</v>
      </c>
      <c r="M53" s="219">
        <f t="shared" si="9"/>
        <v>732</v>
      </c>
      <c r="N53" s="219">
        <f t="shared" si="9"/>
        <v>184611</v>
      </c>
      <c r="P53" s="32"/>
      <c r="Q53" s="239"/>
      <c r="R53" s="240"/>
      <c r="S53" s="6"/>
      <c r="T53" s="55"/>
      <c r="U53" s="236"/>
    </row>
    <row r="54" spans="1:21" ht="45">
      <c r="A54" s="62" t="s">
        <v>97</v>
      </c>
      <c r="B54" s="107">
        <f>SUM(B44:B48)</f>
        <v>1</v>
      </c>
      <c r="C54" s="107">
        <f aca="true" t="shared" si="10" ref="C54:N54">SUM(C44:C48)</f>
        <v>322</v>
      </c>
      <c r="D54" s="107">
        <f t="shared" si="10"/>
        <v>4385</v>
      </c>
      <c r="E54" s="107">
        <f t="shared" si="10"/>
        <v>1977</v>
      </c>
      <c r="F54" s="107">
        <f t="shared" si="10"/>
        <v>1023</v>
      </c>
      <c r="G54" s="107">
        <f t="shared" si="10"/>
        <v>2940</v>
      </c>
      <c r="H54" s="107">
        <f t="shared" si="10"/>
        <v>13433</v>
      </c>
      <c r="I54" s="107">
        <f t="shared" si="10"/>
        <v>4635</v>
      </c>
      <c r="J54" s="107">
        <f t="shared" si="10"/>
        <v>501</v>
      </c>
      <c r="K54" s="107">
        <f t="shared" si="10"/>
        <v>1084</v>
      </c>
      <c r="L54" s="107">
        <f t="shared" si="10"/>
        <v>124</v>
      </c>
      <c r="M54" s="107">
        <f t="shared" si="10"/>
        <v>70</v>
      </c>
      <c r="N54" s="107">
        <f t="shared" si="10"/>
        <v>30495</v>
      </c>
      <c r="P54" s="32"/>
      <c r="Q54" s="237"/>
      <c r="R54" s="238"/>
      <c r="S54" s="6"/>
      <c r="T54" s="55"/>
      <c r="U54" s="236"/>
    </row>
    <row r="55" spans="1:21" ht="45">
      <c r="A55" s="64" t="s">
        <v>96</v>
      </c>
      <c r="B55" s="108">
        <f>AVERAGE(B44:B48)</f>
        <v>0.2</v>
      </c>
      <c r="C55" s="108">
        <f aca="true" t="shared" si="11" ref="C55:N55">AVERAGE(C44:C48)</f>
        <v>64.4</v>
      </c>
      <c r="D55" s="108">
        <f t="shared" si="11"/>
        <v>877</v>
      </c>
      <c r="E55" s="108">
        <f t="shared" si="11"/>
        <v>395.4</v>
      </c>
      <c r="F55" s="108">
        <f t="shared" si="11"/>
        <v>204.6</v>
      </c>
      <c r="G55" s="108">
        <f t="shared" si="11"/>
        <v>588</v>
      </c>
      <c r="H55" s="108">
        <f t="shared" si="11"/>
        <v>2686.6</v>
      </c>
      <c r="I55" s="108">
        <f t="shared" si="11"/>
        <v>927</v>
      </c>
      <c r="J55" s="108">
        <f t="shared" si="11"/>
        <v>100.2</v>
      </c>
      <c r="K55" s="108">
        <f t="shared" si="11"/>
        <v>216.8</v>
      </c>
      <c r="L55" s="108">
        <f t="shared" si="11"/>
        <v>24.8</v>
      </c>
      <c r="M55" s="108">
        <f t="shared" si="11"/>
        <v>14</v>
      </c>
      <c r="N55" s="108">
        <f t="shared" si="11"/>
        <v>6099</v>
      </c>
      <c r="P55" s="32"/>
      <c r="Q55" s="237"/>
      <c r="R55" s="238"/>
      <c r="S55" s="6"/>
      <c r="T55" s="55"/>
      <c r="U55" s="236"/>
    </row>
    <row r="56" spans="1:43" ht="15">
      <c r="A56" s="66" t="s">
        <v>44</v>
      </c>
      <c r="B56" s="67">
        <f>(B54/$N$54)*100</f>
        <v>0.003279226102639777</v>
      </c>
      <c r="C56" s="67">
        <f>(C54/$N$54)*100</f>
        <v>1.0559108050500083</v>
      </c>
      <c r="D56" s="67">
        <f aca="true" t="shared" si="12" ref="D56:M56">(D54/$N$54)*100</f>
        <v>14.379406460075423</v>
      </c>
      <c r="E56" s="67">
        <f t="shared" si="12"/>
        <v>6.48303000491884</v>
      </c>
      <c r="F56" s="67">
        <f t="shared" si="12"/>
        <v>3.354648303000492</v>
      </c>
      <c r="G56" s="67">
        <f t="shared" si="12"/>
        <v>9.640924741760944</v>
      </c>
      <c r="H56" s="67">
        <f t="shared" si="12"/>
        <v>44.04984423676013</v>
      </c>
      <c r="I56" s="67">
        <f t="shared" si="12"/>
        <v>15.199212985735366</v>
      </c>
      <c r="J56" s="67">
        <f t="shared" si="12"/>
        <v>1.6428922774225283</v>
      </c>
      <c r="K56" s="67">
        <f t="shared" si="12"/>
        <v>3.5546810952615187</v>
      </c>
      <c r="L56" s="67">
        <f t="shared" si="12"/>
        <v>0.4066240367273323</v>
      </c>
      <c r="M56" s="67">
        <f t="shared" si="12"/>
        <v>0.2295458271847844</v>
      </c>
      <c r="N56" s="68">
        <f>SUM(B56:M56)</f>
        <v>100</v>
      </c>
      <c r="P56" s="32"/>
      <c r="Q56" s="237"/>
      <c r="R56" s="238"/>
      <c r="S56" s="6"/>
      <c r="T56" s="55"/>
      <c r="U56" s="236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</row>
    <row r="57" spans="1:43" ht="15">
      <c r="A57" s="3" t="s">
        <v>49</v>
      </c>
      <c r="P57" s="32"/>
      <c r="Q57" s="237"/>
      <c r="R57" s="238"/>
      <c r="S57" s="6"/>
      <c r="T57" s="55"/>
      <c r="U57" s="236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6"/>
    </row>
    <row r="58" spans="16:43" ht="15">
      <c r="P58" s="32"/>
      <c r="Q58" s="237"/>
      <c r="R58" s="238"/>
      <c r="S58" s="6"/>
      <c r="T58" s="55"/>
      <c r="U58" s="236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6"/>
    </row>
    <row r="59" spans="16:43" ht="15">
      <c r="P59" s="231"/>
      <c r="Q59" s="241"/>
      <c r="R59" s="242"/>
      <c r="S59" s="241"/>
      <c r="T59" s="233"/>
      <c r="U59" s="2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ht="12.75">
      <c r="A60" s="56" t="s">
        <v>45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ht="12.75">
      <c r="A61" s="56" t="s">
        <v>95</v>
      </c>
    </row>
    <row r="62" ht="12.75">
      <c r="A62" s="56" t="s">
        <v>101</v>
      </c>
    </row>
    <row r="64" spans="1:14" ht="15.75">
      <c r="A64" s="253" t="s">
        <v>61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</row>
    <row r="65" spans="1:14" ht="15.75">
      <c r="A65" s="254" t="s">
        <v>107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</row>
    <row r="66" spans="1:14" ht="12.75">
      <c r="A66" s="14" t="s">
        <v>82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258" t="s">
        <v>81</v>
      </c>
      <c r="B67" s="72" t="s">
        <v>0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260" t="s">
        <v>1</v>
      </c>
    </row>
    <row r="68" spans="1:14" ht="15">
      <c r="A68" s="259"/>
      <c r="B68" s="69" t="s">
        <v>2</v>
      </c>
      <c r="C68" s="69" t="s">
        <v>3</v>
      </c>
      <c r="D68" s="69" t="s">
        <v>4</v>
      </c>
      <c r="E68" s="69" t="s">
        <v>5</v>
      </c>
      <c r="F68" s="69" t="s">
        <v>6</v>
      </c>
      <c r="G68" s="69" t="s">
        <v>7</v>
      </c>
      <c r="H68" s="69" t="s">
        <v>8</v>
      </c>
      <c r="I68" s="69" t="s">
        <v>9</v>
      </c>
      <c r="J68" s="69" t="s">
        <v>46</v>
      </c>
      <c r="K68" s="69" t="s">
        <v>10</v>
      </c>
      <c r="L68" s="69" t="s">
        <v>11</v>
      </c>
      <c r="M68" s="69" t="s">
        <v>12</v>
      </c>
      <c r="N68" s="261"/>
    </row>
    <row r="69" spans="1:14" ht="12.75">
      <c r="A69" s="82" t="s">
        <v>50</v>
      </c>
      <c r="B69" s="71">
        <v>0</v>
      </c>
      <c r="C69" s="71">
        <v>2</v>
      </c>
      <c r="D69" s="71">
        <v>16</v>
      </c>
      <c r="E69" s="71">
        <v>3</v>
      </c>
      <c r="F69" s="71">
        <v>0</v>
      </c>
      <c r="G69" s="71">
        <v>3</v>
      </c>
      <c r="H69" s="71">
        <v>4</v>
      </c>
      <c r="I69" s="71">
        <v>3</v>
      </c>
      <c r="J69" s="71">
        <v>0</v>
      </c>
      <c r="K69" s="71">
        <v>0</v>
      </c>
      <c r="L69" s="71">
        <v>0</v>
      </c>
      <c r="M69" s="71">
        <v>9</v>
      </c>
      <c r="N69" s="83">
        <f aca="true" t="shared" si="13" ref="N69:N95">SUM(B69:M69)</f>
        <v>40</v>
      </c>
    </row>
    <row r="70" spans="1:14" ht="12.75">
      <c r="A70" s="74" t="s">
        <v>51</v>
      </c>
      <c r="B70" s="10">
        <v>0</v>
      </c>
      <c r="C70" s="10">
        <v>0</v>
      </c>
      <c r="D70" s="10">
        <v>13</v>
      </c>
      <c r="E70" s="10">
        <v>5</v>
      </c>
      <c r="F70" s="10">
        <v>9</v>
      </c>
      <c r="G70" s="10">
        <v>3</v>
      </c>
      <c r="H70" s="10">
        <v>15</v>
      </c>
      <c r="I70" s="10">
        <v>9</v>
      </c>
      <c r="J70" s="10">
        <v>0</v>
      </c>
      <c r="K70" s="10">
        <v>0</v>
      </c>
      <c r="L70" s="10">
        <v>0</v>
      </c>
      <c r="M70" s="10">
        <v>0</v>
      </c>
      <c r="N70" s="73">
        <f t="shared" si="13"/>
        <v>54</v>
      </c>
    </row>
    <row r="71" spans="1:14" ht="12.75">
      <c r="A71" s="74" t="s">
        <v>52</v>
      </c>
      <c r="B71" s="10">
        <v>0</v>
      </c>
      <c r="C71" s="10">
        <v>0</v>
      </c>
      <c r="D71" s="10">
        <v>11</v>
      </c>
      <c r="E71" s="10">
        <v>9</v>
      </c>
      <c r="F71" s="10">
        <v>7</v>
      </c>
      <c r="G71" s="10">
        <v>4</v>
      </c>
      <c r="H71" s="10">
        <v>12</v>
      </c>
      <c r="I71" s="10">
        <v>38</v>
      </c>
      <c r="J71" s="10">
        <v>7</v>
      </c>
      <c r="K71" s="10">
        <v>8</v>
      </c>
      <c r="L71" s="10">
        <v>1</v>
      </c>
      <c r="M71" s="10">
        <v>0</v>
      </c>
      <c r="N71" s="73">
        <f t="shared" si="13"/>
        <v>97</v>
      </c>
    </row>
    <row r="72" spans="1:14" ht="12.75">
      <c r="A72" s="74" t="s">
        <v>53</v>
      </c>
      <c r="B72" s="10">
        <v>0</v>
      </c>
      <c r="C72" s="10">
        <v>1</v>
      </c>
      <c r="D72" s="10">
        <v>0</v>
      </c>
      <c r="E72" s="10">
        <v>1</v>
      </c>
      <c r="F72" s="10">
        <v>2</v>
      </c>
      <c r="G72" s="10">
        <v>7</v>
      </c>
      <c r="H72" s="10">
        <v>25</v>
      </c>
      <c r="I72" s="10">
        <v>4</v>
      </c>
      <c r="J72" s="10">
        <v>0</v>
      </c>
      <c r="K72" s="10">
        <v>4</v>
      </c>
      <c r="L72" s="10">
        <v>3</v>
      </c>
      <c r="M72" s="10">
        <v>2</v>
      </c>
      <c r="N72" s="73">
        <f t="shared" si="13"/>
        <v>49</v>
      </c>
    </row>
    <row r="73" spans="1:14" ht="12.75">
      <c r="A73" s="74" t="s">
        <v>54</v>
      </c>
      <c r="B73" s="10">
        <v>0</v>
      </c>
      <c r="C73" s="10">
        <v>3</v>
      </c>
      <c r="D73" s="10">
        <v>21</v>
      </c>
      <c r="E73" s="10">
        <v>12</v>
      </c>
      <c r="F73" s="10">
        <v>14</v>
      </c>
      <c r="G73" s="10">
        <v>13</v>
      </c>
      <c r="H73" s="10">
        <v>7</v>
      </c>
      <c r="I73" s="10">
        <v>4</v>
      </c>
      <c r="J73" s="10">
        <v>1</v>
      </c>
      <c r="K73" s="10">
        <v>0</v>
      </c>
      <c r="L73" s="10">
        <v>3</v>
      </c>
      <c r="M73" s="10">
        <v>0</v>
      </c>
      <c r="N73" s="73">
        <f t="shared" si="13"/>
        <v>78</v>
      </c>
    </row>
    <row r="74" spans="1:14" ht="12.75">
      <c r="A74" s="74" t="s">
        <v>55</v>
      </c>
      <c r="B74" s="10">
        <v>0</v>
      </c>
      <c r="C74" s="10">
        <v>1</v>
      </c>
      <c r="D74" s="10">
        <v>6</v>
      </c>
      <c r="E74" s="10">
        <v>1</v>
      </c>
      <c r="F74" s="10">
        <v>4</v>
      </c>
      <c r="G74" s="10">
        <v>3</v>
      </c>
      <c r="H74" s="10">
        <v>1</v>
      </c>
      <c r="I74" s="10">
        <v>2</v>
      </c>
      <c r="J74" s="10">
        <v>0</v>
      </c>
      <c r="K74" s="10">
        <v>1</v>
      </c>
      <c r="L74" s="10">
        <v>3</v>
      </c>
      <c r="M74" s="10">
        <v>1</v>
      </c>
      <c r="N74" s="73">
        <f t="shared" si="13"/>
        <v>23</v>
      </c>
    </row>
    <row r="75" spans="1:14" ht="12.75">
      <c r="A75" s="75" t="s">
        <v>27</v>
      </c>
      <c r="B75" s="11">
        <v>0</v>
      </c>
      <c r="C75" s="11">
        <v>0</v>
      </c>
      <c r="D75" s="11">
        <v>4</v>
      </c>
      <c r="E75" s="11">
        <v>5</v>
      </c>
      <c r="F75" s="11">
        <v>7</v>
      </c>
      <c r="G75" s="11">
        <v>6</v>
      </c>
      <c r="H75" s="11">
        <v>7</v>
      </c>
      <c r="I75" s="11">
        <v>12</v>
      </c>
      <c r="J75" s="11">
        <v>3</v>
      </c>
      <c r="K75" s="11">
        <v>0</v>
      </c>
      <c r="L75" s="11">
        <v>0</v>
      </c>
      <c r="M75" s="11">
        <v>0</v>
      </c>
      <c r="N75" s="73">
        <f t="shared" si="13"/>
        <v>44</v>
      </c>
    </row>
    <row r="76" spans="1:14" ht="12.75">
      <c r="A76" s="75" t="s">
        <v>28</v>
      </c>
      <c r="B76" s="11">
        <v>0</v>
      </c>
      <c r="C76" s="11">
        <v>0</v>
      </c>
      <c r="D76" s="11">
        <v>9</v>
      </c>
      <c r="E76" s="11">
        <v>6</v>
      </c>
      <c r="F76" s="11">
        <v>4</v>
      </c>
      <c r="G76" s="11">
        <v>1</v>
      </c>
      <c r="H76" s="11">
        <v>0</v>
      </c>
      <c r="I76" s="11">
        <v>0</v>
      </c>
      <c r="J76" s="10">
        <v>1</v>
      </c>
      <c r="K76" s="11">
        <v>0</v>
      </c>
      <c r="L76" s="11">
        <v>0</v>
      </c>
      <c r="M76" s="11">
        <v>0</v>
      </c>
      <c r="N76" s="73">
        <f t="shared" si="13"/>
        <v>21</v>
      </c>
    </row>
    <row r="77" spans="1:14" ht="12.75">
      <c r="A77" s="75" t="s">
        <v>29</v>
      </c>
      <c r="B77" s="11">
        <v>0</v>
      </c>
      <c r="C77" s="11">
        <v>1</v>
      </c>
      <c r="D77" s="11">
        <v>14</v>
      </c>
      <c r="E77" s="11">
        <v>8</v>
      </c>
      <c r="F77" s="11">
        <v>5</v>
      </c>
      <c r="G77" s="11">
        <v>9</v>
      </c>
      <c r="H77" s="11">
        <v>12</v>
      </c>
      <c r="I77" s="11">
        <v>0</v>
      </c>
      <c r="J77" s="10">
        <v>0</v>
      </c>
      <c r="K77" s="11">
        <v>0</v>
      </c>
      <c r="L77" s="11">
        <v>1</v>
      </c>
      <c r="M77" s="11">
        <v>1</v>
      </c>
      <c r="N77" s="73">
        <f t="shared" si="13"/>
        <v>51</v>
      </c>
    </row>
    <row r="78" spans="1:14" ht="12.75">
      <c r="A78" s="75" t="s">
        <v>30</v>
      </c>
      <c r="B78" s="11">
        <v>0</v>
      </c>
      <c r="C78" s="11">
        <v>1</v>
      </c>
      <c r="D78" s="11">
        <v>15</v>
      </c>
      <c r="E78" s="11">
        <v>5</v>
      </c>
      <c r="F78" s="11">
        <v>13</v>
      </c>
      <c r="G78" s="11">
        <v>7</v>
      </c>
      <c r="H78" s="11">
        <v>9</v>
      </c>
      <c r="I78" s="11">
        <v>0</v>
      </c>
      <c r="J78" s="10">
        <v>0</v>
      </c>
      <c r="K78" s="11">
        <v>0</v>
      </c>
      <c r="L78" s="11">
        <v>1</v>
      </c>
      <c r="M78" s="11">
        <v>1</v>
      </c>
      <c r="N78" s="73">
        <f t="shared" si="13"/>
        <v>52</v>
      </c>
    </row>
    <row r="79" spans="1:14" ht="12.75">
      <c r="A79" s="75" t="s">
        <v>31</v>
      </c>
      <c r="B79" s="11">
        <v>0</v>
      </c>
      <c r="C79" s="11">
        <v>1</v>
      </c>
      <c r="D79" s="11">
        <v>5</v>
      </c>
      <c r="E79" s="11">
        <v>3</v>
      </c>
      <c r="F79" s="11">
        <v>13</v>
      </c>
      <c r="G79" s="11">
        <v>0</v>
      </c>
      <c r="H79" s="11">
        <v>6</v>
      </c>
      <c r="I79" s="11">
        <v>2</v>
      </c>
      <c r="J79" s="10">
        <v>0</v>
      </c>
      <c r="K79" s="11">
        <v>0</v>
      </c>
      <c r="L79" s="11">
        <v>0</v>
      </c>
      <c r="M79" s="11">
        <v>0</v>
      </c>
      <c r="N79" s="73">
        <f t="shared" si="13"/>
        <v>30</v>
      </c>
    </row>
    <row r="80" spans="1:14" ht="12.75">
      <c r="A80" s="75" t="s">
        <v>32</v>
      </c>
      <c r="B80" s="11">
        <v>0</v>
      </c>
      <c r="C80" s="11">
        <v>0</v>
      </c>
      <c r="D80" s="11">
        <v>4</v>
      </c>
      <c r="E80" s="11">
        <v>1</v>
      </c>
      <c r="F80" s="11">
        <v>5</v>
      </c>
      <c r="G80" s="11">
        <v>0</v>
      </c>
      <c r="H80" s="11">
        <v>7</v>
      </c>
      <c r="I80" s="11">
        <v>6</v>
      </c>
      <c r="J80" s="10">
        <v>2</v>
      </c>
      <c r="K80" s="11">
        <v>13</v>
      </c>
      <c r="L80" s="11">
        <v>0</v>
      </c>
      <c r="M80" s="11">
        <v>1</v>
      </c>
      <c r="N80" s="73">
        <f t="shared" si="13"/>
        <v>39</v>
      </c>
    </row>
    <row r="81" spans="1:27" ht="14.25" customHeight="1">
      <c r="A81" s="75" t="s">
        <v>33</v>
      </c>
      <c r="B81" s="11">
        <v>0</v>
      </c>
      <c r="C81" s="11">
        <v>0</v>
      </c>
      <c r="D81" s="11">
        <v>5</v>
      </c>
      <c r="E81" s="11">
        <v>1</v>
      </c>
      <c r="F81" s="11">
        <v>6</v>
      </c>
      <c r="G81" s="11">
        <v>5</v>
      </c>
      <c r="H81" s="11">
        <v>20</v>
      </c>
      <c r="I81" s="11">
        <v>2</v>
      </c>
      <c r="J81" s="10">
        <v>0</v>
      </c>
      <c r="K81" s="11">
        <v>0</v>
      </c>
      <c r="L81" s="11">
        <v>0</v>
      </c>
      <c r="M81" s="11">
        <v>0</v>
      </c>
      <c r="N81" s="73">
        <f t="shared" si="13"/>
        <v>39</v>
      </c>
      <c r="P81" s="255" t="s">
        <v>76</v>
      </c>
      <c r="Q81" s="256"/>
      <c r="R81" s="256"/>
      <c r="S81" s="256"/>
      <c r="T81" s="257"/>
      <c r="U81" s="32"/>
      <c r="W81" s="255" t="s">
        <v>76</v>
      </c>
      <c r="X81" s="256"/>
      <c r="Y81" s="256"/>
      <c r="Z81" s="256"/>
      <c r="AA81" s="257"/>
    </row>
    <row r="82" spans="1:27" ht="15">
      <c r="A82" s="75" t="s">
        <v>34</v>
      </c>
      <c r="B82" s="11">
        <v>0</v>
      </c>
      <c r="C82" s="11">
        <v>1</v>
      </c>
      <c r="D82" s="11">
        <v>8</v>
      </c>
      <c r="E82" s="11">
        <v>1</v>
      </c>
      <c r="F82" s="11">
        <v>0</v>
      </c>
      <c r="G82" s="11">
        <v>2</v>
      </c>
      <c r="H82" s="11">
        <v>6</v>
      </c>
      <c r="I82" s="11">
        <v>1</v>
      </c>
      <c r="J82" s="10">
        <v>3</v>
      </c>
      <c r="K82" s="11">
        <v>26</v>
      </c>
      <c r="L82" s="11">
        <v>6</v>
      </c>
      <c r="M82" s="11">
        <v>0</v>
      </c>
      <c r="N82" s="73">
        <f t="shared" si="13"/>
        <v>54</v>
      </c>
      <c r="P82" s="64" t="s">
        <v>69</v>
      </c>
      <c r="Q82" s="84" t="s">
        <v>99</v>
      </c>
      <c r="R82" s="84" t="s">
        <v>100</v>
      </c>
      <c r="S82" s="84" t="s">
        <v>71</v>
      </c>
      <c r="T82" s="85" t="s">
        <v>72</v>
      </c>
      <c r="U82" s="57"/>
      <c r="W82" s="64" t="s">
        <v>69</v>
      </c>
      <c r="X82" s="84" t="s">
        <v>105</v>
      </c>
      <c r="Y82" s="84" t="s">
        <v>100</v>
      </c>
      <c r="Z82" s="84" t="s">
        <v>71</v>
      </c>
      <c r="AA82" s="85" t="s">
        <v>72</v>
      </c>
    </row>
    <row r="83" spans="1:27" ht="12.75">
      <c r="A83" s="75" t="s">
        <v>35</v>
      </c>
      <c r="B83" s="11">
        <v>0</v>
      </c>
      <c r="C83" s="11">
        <v>0</v>
      </c>
      <c r="D83" s="11">
        <v>1</v>
      </c>
      <c r="E83" s="11">
        <v>0</v>
      </c>
      <c r="F83" s="11">
        <v>8</v>
      </c>
      <c r="G83" s="11">
        <v>5</v>
      </c>
      <c r="H83" s="11">
        <v>33</v>
      </c>
      <c r="I83" s="11">
        <v>6</v>
      </c>
      <c r="J83" s="10">
        <v>1</v>
      </c>
      <c r="K83" s="11">
        <v>4</v>
      </c>
      <c r="L83" s="11">
        <v>0</v>
      </c>
      <c r="M83" s="11">
        <v>0</v>
      </c>
      <c r="N83" s="73">
        <f t="shared" si="13"/>
        <v>58</v>
      </c>
      <c r="P83" s="86" t="s">
        <v>2</v>
      </c>
      <c r="Q83" s="43">
        <f>AVERAGE(B95:B99)</f>
        <v>0</v>
      </c>
      <c r="R83" s="43">
        <f>+B100</f>
        <v>0</v>
      </c>
      <c r="S83" s="96">
        <f>+R83-Q83</f>
        <v>0</v>
      </c>
      <c r="T83" s="190">
        <f>IF(R83&gt;0,(R83-Q83)*100/Q83,0)</f>
        <v>0</v>
      </c>
      <c r="U83" s="49"/>
      <c r="V83" s="243"/>
      <c r="W83" s="86" t="s">
        <v>2</v>
      </c>
      <c r="X83" s="43">
        <f>AVERAGE(B90:B99)</f>
        <v>0</v>
      </c>
      <c r="Y83" s="43">
        <f>+R83</f>
        <v>0</v>
      </c>
      <c r="Z83" s="96">
        <f>+Y83-X83</f>
        <v>0</v>
      </c>
      <c r="AA83" s="186">
        <f>IF(Y83&gt;0,(Y83-X83)*100/X83,0)</f>
        <v>0</v>
      </c>
    </row>
    <row r="84" spans="1:27" ht="12.75">
      <c r="A84" s="75" t="s">
        <v>36</v>
      </c>
      <c r="B84" s="11">
        <v>0</v>
      </c>
      <c r="C84" s="11">
        <v>0</v>
      </c>
      <c r="D84" s="11">
        <v>5</v>
      </c>
      <c r="E84" s="11">
        <v>0</v>
      </c>
      <c r="F84" s="11">
        <v>3</v>
      </c>
      <c r="G84" s="11">
        <v>1</v>
      </c>
      <c r="H84" s="11">
        <v>1</v>
      </c>
      <c r="I84" s="11">
        <v>2</v>
      </c>
      <c r="J84" s="10">
        <v>0</v>
      </c>
      <c r="K84" s="11">
        <v>0</v>
      </c>
      <c r="L84" s="11">
        <v>0</v>
      </c>
      <c r="M84" s="11">
        <v>0</v>
      </c>
      <c r="N84" s="73">
        <f t="shared" si="13"/>
        <v>12</v>
      </c>
      <c r="P84" s="87" t="s">
        <v>3</v>
      </c>
      <c r="Q84" s="44">
        <f>AVERAGE(C95:C99)</f>
        <v>0.6</v>
      </c>
      <c r="R84" s="44">
        <f>+C100</f>
        <v>0</v>
      </c>
      <c r="S84" s="97">
        <f aca="true" t="shared" si="14" ref="S84:S94">+R84-Q84</f>
        <v>-0.6</v>
      </c>
      <c r="T84" s="189">
        <f aca="true" t="shared" si="15" ref="T84:T95">IF(R84&gt;0,(R84-Q84)*100/Q84,0)</f>
        <v>0</v>
      </c>
      <c r="U84" s="49"/>
      <c r="V84" s="243"/>
      <c r="W84" s="87" t="s">
        <v>3</v>
      </c>
      <c r="X84" s="44">
        <f>AVERAGE(C90:C99)</f>
        <v>0.5</v>
      </c>
      <c r="Y84" s="44">
        <f>+R84</f>
        <v>0</v>
      </c>
      <c r="Z84" s="97">
        <f aca="true" t="shared" si="16" ref="Z84:Z94">+Y84-X84</f>
        <v>-0.5</v>
      </c>
      <c r="AA84" s="188">
        <v>-100</v>
      </c>
    </row>
    <row r="85" spans="1:27" ht="12.75">
      <c r="A85" s="75" t="s">
        <v>37</v>
      </c>
      <c r="B85" s="11">
        <v>0</v>
      </c>
      <c r="C85" s="11">
        <v>0</v>
      </c>
      <c r="D85" s="11">
        <v>3</v>
      </c>
      <c r="E85" s="11">
        <v>1</v>
      </c>
      <c r="F85" s="11">
        <v>0</v>
      </c>
      <c r="G85" s="11">
        <v>0</v>
      </c>
      <c r="H85" s="11">
        <v>0</v>
      </c>
      <c r="I85" s="11">
        <v>1</v>
      </c>
      <c r="J85" s="10">
        <v>0</v>
      </c>
      <c r="K85" s="11">
        <v>0</v>
      </c>
      <c r="L85" s="11">
        <v>0</v>
      </c>
      <c r="M85" s="11">
        <v>0</v>
      </c>
      <c r="N85" s="73">
        <f t="shared" si="13"/>
        <v>5</v>
      </c>
      <c r="P85" s="87" t="s">
        <v>4</v>
      </c>
      <c r="Q85" s="44">
        <f>AVERAGE(D95:D99)</f>
        <v>4</v>
      </c>
      <c r="R85" s="44">
        <f>+D100</f>
        <v>5</v>
      </c>
      <c r="S85" s="97">
        <f t="shared" si="14"/>
        <v>1</v>
      </c>
      <c r="T85" s="189">
        <f t="shared" si="15"/>
        <v>25</v>
      </c>
      <c r="U85" s="39"/>
      <c r="V85" s="243"/>
      <c r="W85" s="87" t="s">
        <v>4</v>
      </c>
      <c r="X85" s="44">
        <f>AVERAGE(D90:D99)</f>
        <v>4.8</v>
      </c>
      <c r="Y85" s="44">
        <f aca="true" t="shared" si="17" ref="Y85:Y94">+R85</f>
        <v>5</v>
      </c>
      <c r="Z85" s="97">
        <f t="shared" si="16"/>
        <v>0.20000000000000018</v>
      </c>
      <c r="AA85" s="187">
        <f aca="true" t="shared" si="18" ref="AA85:AA95">IF(Y85&gt;0,(Y85-X85)*100/X85,0)</f>
        <v>4.1666666666666705</v>
      </c>
    </row>
    <row r="86" spans="1:27" ht="12.75">
      <c r="A86" s="75" t="s">
        <v>38</v>
      </c>
      <c r="B86" s="11">
        <v>0</v>
      </c>
      <c r="C86" s="11">
        <v>1</v>
      </c>
      <c r="D86" s="11">
        <v>2</v>
      </c>
      <c r="E86" s="11">
        <v>1</v>
      </c>
      <c r="F86" s="11">
        <v>3</v>
      </c>
      <c r="G86" s="11">
        <v>5</v>
      </c>
      <c r="H86" s="11">
        <v>33</v>
      </c>
      <c r="I86" s="11">
        <v>15</v>
      </c>
      <c r="J86" s="10">
        <v>3</v>
      </c>
      <c r="K86" s="11">
        <v>7</v>
      </c>
      <c r="L86" s="11">
        <v>0</v>
      </c>
      <c r="M86" s="11">
        <v>0</v>
      </c>
      <c r="N86" s="73">
        <f t="shared" si="13"/>
        <v>70</v>
      </c>
      <c r="P86" s="87" t="s">
        <v>5</v>
      </c>
      <c r="Q86" s="44">
        <f>AVERAGE(E95:E99)</f>
        <v>5.8</v>
      </c>
      <c r="R86" s="44">
        <f>+E100</f>
        <v>5</v>
      </c>
      <c r="S86" s="97">
        <f t="shared" si="14"/>
        <v>-0.7999999999999998</v>
      </c>
      <c r="T86" s="188">
        <f t="shared" si="15"/>
        <v>-13.79310344827586</v>
      </c>
      <c r="U86" s="39"/>
      <c r="V86" s="243"/>
      <c r="W86" s="87" t="s">
        <v>5</v>
      </c>
      <c r="X86" s="44">
        <f>AVERAGE(E89:E99)</f>
        <v>4.7272727272727275</v>
      </c>
      <c r="Y86" s="44">
        <f t="shared" si="17"/>
        <v>5</v>
      </c>
      <c r="Z86" s="97">
        <f t="shared" si="16"/>
        <v>0.2727272727272725</v>
      </c>
      <c r="AA86" s="188">
        <v>-100</v>
      </c>
    </row>
    <row r="87" spans="1:27" ht="12.75">
      <c r="A87" s="75" t="s">
        <v>39</v>
      </c>
      <c r="B87" s="11">
        <v>0</v>
      </c>
      <c r="C87" s="11">
        <v>4</v>
      </c>
      <c r="D87" s="11">
        <v>10</v>
      </c>
      <c r="E87" s="11">
        <v>3</v>
      </c>
      <c r="F87" s="11">
        <v>12</v>
      </c>
      <c r="G87" s="11">
        <v>5</v>
      </c>
      <c r="H87" s="11">
        <v>2</v>
      </c>
      <c r="I87" s="11">
        <v>2</v>
      </c>
      <c r="J87" s="10">
        <v>0</v>
      </c>
      <c r="K87" s="11">
        <v>0</v>
      </c>
      <c r="L87" s="11">
        <v>0</v>
      </c>
      <c r="M87" s="11">
        <v>0</v>
      </c>
      <c r="N87" s="73">
        <f t="shared" si="13"/>
        <v>38</v>
      </c>
      <c r="P87" s="87" t="s">
        <v>6</v>
      </c>
      <c r="Q87" s="44">
        <f>AVERAGE(F95:F99)</f>
        <v>8</v>
      </c>
      <c r="R87" s="44">
        <f>+F100</f>
        <v>4</v>
      </c>
      <c r="S87" s="97">
        <f t="shared" si="14"/>
        <v>-4</v>
      </c>
      <c r="T87" s="188">
        <f t="shared" si="15"/>
        <v>-50</v>
      </c>
      <c r="U87" s="39"/>
      <c r="V87" s="243"/>
      <c r="W87" s="87" t="s">
        <v>6</v>
      </c>
      <c r="X87" s="44">
        <f>AVERAGE(F90:F99)</f>
        <v>8</v>
      </c>
      <c r="Y87" s="44">
        <f t="shared" si="17"/>
        <v>4</v>
      </c>
      <c r="Z87" s="97">
        <f t="shared" si="16"/>
        <v>-4</v>
      </c>
      <c r="AA87" s="188">
        <f t="shared" si="18"/>
        <v>-50</v>
      </c>
    </row>
    <row r="88" spans="1:27" ht="12.75">
      <c r="A88" s="75" t="s">
        <v>40</v>
      </c>
      <c r="B88" s="11">
        <v>0</v>
      </c>
      <c r="C88" s="11">
        <v>3</v>
      </c>
      <c r="D88" s="11">
        <v>16</v>
      </c>
      <c r="E88" s="11">
        <v>3</v>
      </c>
      <c r="F88" s="11">
        <v>11</v>
      </c>
      <c r="G88" s="11">
        <v>1</v>
      </c>
      <c r="H88" s="11">
        <v>11</v>
      </c>
      <c r="I88" s="11">
        <v>4</v>
      </c>
      <c r="J88" s="10">
        <v>0</v>
      </c>
      <c r="K88" s="11">
        <v>0</v>
      </c>
      <c r="L88" s="11">
        <v>1</v>
      </c>
      <c r="M88" s="11">
        <v>0</v>
      </c>
      <c r="N88" s="73">
        <f t="shared" si="13"/>
        <v>50</v>
      </c>
      <c r="P88" s="87" t="s">
        <v>7</v>
      </c>
      <c r="Q88" s="44">
        <f>AVERAGE(G95:G99)</f>
        <v>7</v>
      </c>
      <c r="R88" s="44">
        <f>+G100</f>
        <v>2</v>
      </c>
      <c r="S88" s="97">
        <f t="shared" si="14"/>
        <v>-5</v>
      </c>
      <c r="T88" s="188">
        <f t="shared" si="15"/>
        <v>-71.42857142857143</v>
      </c>
      <c r="U88" s="39"/>
      <c r="V88" s="243"/>
      <c r="W88" s="87" t="s">
        <v>7</v>
      </c>
      <c r="X88" s="44">
        <f>AVERAGE(G90:G99)</f>
        <v>6.4</v>
      </c>
      <c r="Y88" s="44">
        <f t="shared" si="17"/>
        <v>2</v>
      </c>
      <c r="Z88" s="97">
        <f t="shared" si="16"/>
        <v>-4.4</v>
      </c>
      <c r="AA88" s="188">
        <f t="shared" si="18"/>
        <v>-68.75</v>
      </c>
    </row>
    <row r="89" spans="1:27" ht="12.75">
      <c r="A89" s="75" t="s">
        <v>41</v>
      </c>
      <c r="B89" s="11">
        <v>0</v>
      </c>
      <c r="C89" s="11">
        <v>1</v>
      </c>
      <c r="D89" s="11">
        <v>5</v>
      </c>
      <c r="E89" s="11">
        <v>5</v>
      </c>
      <c r="F89" s="11">
        <v>22</v>
      </c>
      <c r="G89" s="11">
        <v>2</v>
      </c>
      <c r="H89" s="11">
        <v>6</v>
      </c>
      <c r="I89" s="11">
        <v>5</v>
      </c>
      <c r="J89" s="10">
        <v>0</v>
      </c>
      <c r="K89" s="11">
        <v>0</v>
      </c>
      <c r="L89" s="11">
        <v>2</v>
      </c>
      <c r="M89" s="11">
        <v>1</v>
      </c>
      <c r="N89" s="73">
        <f t="shared" si="13"/>
        <v>49</v>
      </c>
      <c r="P89" s="87" t="s">
        <v>8</v>
      </c>
      <c r="Q89" s="44">
        <f>AVERAGE(H95:H99)</f>
        <v>12.4</v>
      </c>
      <c r="R89" s="44">
        <f>+H100</f>
        <v>5</v>
      </c>
      <c r="S89" s="97">
        <f t="shared" si="14"/>
        <v>-7.4</v>
      </c>
      <c r="T89" s="188">
        <f t="shared" si="15"/>
        <v>-59.677419354838705</v>
      </c>
      <c r="U89" s="39"/>
      <c r="V89" s="243"/>
      <c r="W89" s="87" t="s">
        <v>8</v>
      </c>
      <c r="X89" s="44">
        <f>AVERAGE(H90:H99)</f>
        <v>12.8</v>
      </c>
      <c r="Y89" s="44">
        <f t="shared" si="17"/>
        <v>5</v>
      </c>
      <c r="Z89" s="97">
        <f t="shared" si="16"/>
        <v>-7.800000000000001</v>
      </c>
      <c r="AA89" s="188">
        <f t="shared" si="18"/>
        <v>-60.93750000000001</v>
      </c>
    </row>
    <row r="90" spans="1:27" ht="12.75">
      <c r="A90" s="75" t="s">
        <v>42</v>
      </c>
      <c r="B90" s="11">
        <v>0</v>
      </c>
      <c r="C90" s="11">
        <v>1</v>
      </c>
      <c r="D90" s="11">
        <v>4</v>
      </c>
      <c r="E90" s="11">
        <v>2</v>
      </c>
      <c r="F90" s="11">
        <v>7</v>
      </c>
      <c r="G90" s="11">
        <v>1</v>
      </c>
      <c r="H90" s="11">
        <v>1</v>
      </c>
      <c r="I90" s="11">
        <v>0</v>
      </c>
      <c r="J90" s="10">
        <v>0</v>
      </c>
      <c r="K90" s="11">
        <v>0</v>
      </c>
      <c r="L90" s="11">
        <v>3</v>
      </c>
      <c r="M90" s="11">
        <v>0</v>
      </c>
      <c r="N90" s="76">
        <f t="shared" si="13"/>
        <v>19</v>
      </c>
      <c r="P90" s="87" t="s">
        <v>9</v>
      </c>
      <c r="Q90" s="44">
        <f>AVERAGE(I95:I99)</f>
        <v>13.4</v>
      </c>
      <c r="R90" s="44">
        <f>+I100</f>
        <v>9</v>
      </c>
      <c r="S90" s="97">
        <f t="shared" si="14"/>
        <v>-4.4</v>
      </c>
      <c r="T90" s="188">
        <f t="shared" si="15"/>
        <v>-32.83582089552239</v>
      </c>
      <c r="U90" s="49"/>
      <c r="V90" s="243"/>
      <c r="W90" s="87" t="s">
        <v>9</v>
      </c>
      <c r="X90" s="44">
        <f>AVERAGE(I90:I99)</f>
        <v>8.1</v>
      </c>
      <c r="Y90" s="44">
        <f t="shared" si="17"/>
        <v>9</v>
      </c>
      <c r="Z90" s="97">
        <f t="shared" si="16"/>
        <v>0.9000000000000004</v>
      </c>
      <c r="AA90" s="189">
        <f t="shared" si="18"/>
        <v>11.111111111111114</v>
      </c>
    </row>
    <row r="91" spans="1:27" ht="12.75">
      <c r="A91" s="75" t="s">
        <v>43</v>
      </c>
      <c r="B91" s="11">
        <v>0</v>
      </c>
      <c r="C91" s="11">
        <v>0</v>
      </c>
      <c r="D91" s="11">
        <v>2</v>
      </c>
      <c r="E91" s="11">
        <v>0</v>
      </c>
      <c r="F91" s="11">
        <v>7</v>
      </c>
      <c r="G91" s="11">
        <v>0</v>
      </c>
      <c r="H91" s="11">
        <v>23</v>
      </c>
      <c r="I91" s="11">
        <v>0</v>
      </c>
      <c r="J91" s="10">
        <v>0</v>
      </c>
      <c r="K91" s="11">
        <v>0</v>
      </c>
      <c r="L91" s="11">
        <v>1</v>
      </c>
      <c r="M91" s="11">
        <v>0</v>
      </c>
      <c r="N91" s="76">
        <f t="shared" si="13"/>
        <v>33</v>
      </c>
      <c r="P91" s="87" t="s">
        <v>46</v>
      </c>
      <c r="Q91" s="44">
        <f>AVERAGE(J95:J99)</f>
        <v>0</v>
      </c>
      <c r="R91" s="44">
        <f>+J100</f>
        <v>1</v>
      </c>
      <c r="S91" s="97">
        <f t="shared" si="14"/>
        <v>1</v>
      </c>
      <c r="T91" s="189">
        <v>0</v>
      </c>
      <c r="U91" s="39"/>
      <c r="V91" s="243"/>
      <c r="W91" s="87" t="s">
        <v>46</v>
      </c>
      <c r="X91" s="44">
        <f>AVERAGE(J90:J99)</f>
        <v>0.3</v>
      </c>
      <c r="Y91" s="44">
        <f t="shared" si="17"/>
        <v>1</v>
      </c>
      <c r="Z91" s="97">
        <f t="shared" si="16"/>
        <v>0.7</v>
      </c>
      <c r="AA91" s="188">
        <v>-100</v>
      </c>
    </row>
    <row r="92" spans="1:27" ht="12.75">
      <c r="A92" s="75" t="s">
        <v>47</v>
      </c>
      <c r="B92" s="11">
        <v>0</v>
      </c>
      <c r="C92" s="11">
        <v>0</v>
      </c>
      <c r="D92" s="11">
        <v>2</v>
      </c>
      <c r="E92" s="11">
        <v>0</v>
      </c>
      <c r="F92" s="11">
        <v>6</v>
      </c>
      <c r="G92" s="11">
        <v>4</v>
      </c>
      <c r="H92" s="11">
        <v>6</v>
      </c>
      <c r="I92" s="11">
        <v>7</v>
      </c>
      <c r="J92" s="11">
        <v>1</v>
      </c>
      <c r="K92" s="11">
        <v>9</v>
      </c>
      <c r="L92" s="11">
        <v>1</v>
      </c>
      <c r="M92" s="11">
        <v>1</v>
      </c>
      <c r="N92" s="76">
        <f t="shared" si="13"/>
        <v>37</v>
      </c>
      <c r="P92" s="87" t="s">
        <v>10</v>
      </c>
      <c r="Q92" s="44">
        <f>AVERAGE(K95:K99)</f>
        <v>2</v>
      </c>
      <c r="R92" s="44">
        <f>+K100</f>
        <v>2</v>
      </c>
      <c r="S92" s="97">
        <f t="shared" si="14"/>
        <v>0</v>
      </c>
      <c r="T92" s="189">
        <v>0</v>
      </c>
      <c r="U92" s="39"/>
      <c r="V92" s="243"/>
      <c r="W92" s="87" t="s">
        <v>10</v>
      </c>
      <c r="X92" s="44">
        <f>AVERAGE(K90:K99)</f>
        <v>1.9</v>
      </c>
      <c r="Y92" s="44">
        <f t="shared" si="17"/>
        <v>2</v>
      </c>
      <c r="Z92" s="97">
        <f t="shared" si="16"/>
        <v>0.10000000000000009</v>
      </c>
      <c r="AA92" s="188">
        <v>-100</v>
      </c>
    </row>
    <row r="93" spans="1:27" ht="12.75">
      <c r="A93" s="75" t="s">
        <v>48</v>
      </c>
      <c r="B93" s="11">
        <v>0</v>
      </c>
      <c r="C93" s="11">
        <v>0</v>
      </c>
      <c r="D93" s="11">
        <v>7</v>
      </c>
      <c r="E93" s="11">
        <v>3</v>
      </c>
      <c r="F93" s="11">
        <v>5</v>
      </c>
      <c r="G93" s="11">
        <v>12</v>
      </c>
      <c r="H93" s="11">
        <v>25</v>
      </c>
      <c r="I93" s="11">
        <v>7</v>
      </c>
      <c r="J93" s="11">
        <v>2</v>
      </c>
      <c r="K93" s="11">
        <v>0</v>
      </c>
      <c r="L93" s="11">
        <v>1</v>
      </c>
      <c r="M93" s="11">
        <v>0</v>
      </c>
      <c r="N93" s="76">
        <f>SUM(B93:M93)</f>
        <v>62</v>
      </c>
      <c r="P93" s="87" t="s">
        <v>11</v>
      </c>
      <c r="Q93" s="44">
        <f>AVERAGE(L95:L99)</f>
        <v>0.6</v>
      </c>
      <c r="R93" s="44">
        <f>+L100</f>
        <v>3</v>
      </c>
      <c r="S93" s="97">
        <f t="shared" si="14"/>
        <v>2.4</v>
      </c>
      <c r="T93" s="189">
        <f t="shared" si="15"/>
        <v>400</v>
      </c>
      <c r="U93" s="39"/>
      <c r="V93" s="243"/>
      <c r="W93" s="87" t="s">
        <v>11</v>
      </c>
      <c r="X93" s="44">
        <f>AVERAGE(L90:L99)</f>
        <v>0.9</v>
      </c>
      <c r="Y93" s="44">
        <f t="shared" si="17"/>
        <v>3</v>
      </c>
      <c r="Z93" s="97">
        <f t="shared" si="16"/>
        <v>2.1</v>
      </c>
      <c r="AA93" s="187">
        <v>0</v>
      </c>
    </row>
    <row r="94" spans="1:27" ht="12.75">
      <c r="A94" s="75" t="s">
        <v>64</v>
      </c>
      <c r="B94" s="11">
        <v>0</v>
      </c>
      <c r="C94" s="11">
        <v>1</v>
      </c>
      <c r="D94" s="11">
        <v>13</v>
      </c>
      <c r="E94" s="11">
        <v>13</v>
      </c>
      <c r="F94" s="11">
        <v>15</v>
      </c>
      <c r="G94" s="11">
        <v>12</v>
      </c>
      <c r="H94" s="11">
        <v>11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76">
        <f>SUM(B94:M94)</f>
        <v>65</v>
      </c>
      <c r="P94" s="88" t="s">
        <v>12</v>
      </c>
      <c r="Q94" s="45">
        <f>AVERAGE(M95:M99)</f>
        <v>0.4</v>
      </c>
      <c r="R94" s="45">
        <f>+M100</f>
        <v>0</v>
      </c>
      <c r="S94" s="98">
        <f t="shared" si="14"/>
        <v>-0.4</v>
      </c>
      <c r="T94" s="191">
        <f t="shared" si="15"/>
        <v>0</v>
      </c>
      <c r="U94" s="49"/>
      <c r="V94" s="243"/>
      <c r="W94" s="88" t="s">
        <v>12</v>
      </c>
      <c r="X94" s="45">
        <f>AVERAGE(M90:M99)</f>
        <v>0.3</v>
      </c>
      <c r="Y94" s="45">
        <f t="shared" si="17"/>
        <v>0</v>
      </c>
      <c r="Z94" s="98">
        <f t="shared" si="16"/>
        <v>-0.3</v>
      </c>
      <c r="AA94" s="191">
        <v>100</v>
      </c>
    </row>
    <row r="95" spans="1:27" ht="15">
      <c r="A95" s="77" t="s">
        <v>74</v>
      </c>
      <c r="B95" s="35">
        <v>0</v>
      </c>
      <c r="C95" s="35">
        <v>0</v>
      </c>
      <c r="D95" s="35">
        <v>10</v>
      </c>
      <c r="E95" s="35">
        <v>13</v>
      </c>
      <c r="F95" s="35">
        <v>8</v>
      </c>
      <c r="G95" s="35">
        <v>6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78">
        <f t="shared" si="13"/>
        <v>37</v>
      </c>
      <c r="P95" s="89" t="s">
        <v>70</v>
      </c>
      <c r="Q95" s="90">
        <f>SUM(Q83:Q94)</f>
        <v>54.199999999999996</v>
      </c>
      <c r="R95" s="90">
        <f>SUM(R83:R94)</f>
        <v>36</v>
      </c>
      <c r="S95" s="90">
        <f>+R95-Q95</f>
        <v>-18.199999999999996</v>
      </c>
      <c r="T95" s="95">
        <f t="shared" si="15"/>
        <v>-33.57933579335793</v>
      </c>
      <c r="U95" s="39"/>
      <c r="V95" s="243"/>
      <c r="W95" s="244" t="s">
        <v>70</v>
      </c>
      <c r="X95" s="94">
        <f>SUM(X83:X94)</f>
        <v>48.72727272727273</v>
      </c>
      <c r="Y95" s="94">
        <f>SUM(Y83:Y94)</f>
        <v>36</v>
      </c>
      <c r="Z95" s="94">
        <f>+Y95-X95</f>
        <v>-12.727272727272727</v>
      </c>
      <c r="AA95" s="95">
        <f t="shared" si="18"/>
        <v>-26.11940298507463</v>
      </c>
    </row>
    <row r="96" spans="1:27" ht="12.75">
      <c r="A96" s="79" t="s">
        <v>78</v>
      </c>
      <c r="B96" s="10">
        <v>0</v>
      </c>
      <c r="C96" s="10">
        <v>2</v>
      </c>
      <c r="D96" s="10">
        <v>2</v>
      </c>
      <c r="E96" s="10">
        <v>1</v>
      </c>
      <c r="F96" s="10">
        <v>7</v>
      </c>
      <c r="G96" s="10">
        <v>5</v>
      </c>
      <c r="H96" s="10">
        <v>9</v>
      </c>
      <c r="I96" s="10">
        <v>13</v>
      </c>
      <c r="J96" s="10">
        <v>0</v>
      </c>
      <c r="K96" s="10">
        <v>0</v>
      </c>
      <c r="L96" s="10">
        <v>0</v>
      </c>
      <c r="M96" s="10">
        <v>1</v>
      </c>
      <c r="N96" s="80">
        <f>SUM(B96:M96)</f>
        <v>40</v>
      </c>
      <c r="P96" s="37"/>
      <c r="Q96" s="34"/>
      <c r="R96" s="34"/>
      <c r="S96" s="38"/>
      <c r="T96" s="39"/>
      <c r="U96" s="39"/>
      <c r="V96" s="8"/>
      <c r="W96" s="37"/>
      <c r="X96" s="38"/>
      <c r="Y96" s="38"/>
      <c r="Z96" s="38"/>
      <c r="AA96" s="39"/>
    </row>
    <row r="97" spans="1:21" ht="12.75">
      <c r="A97" s="79" t="s">
        <v>79</v>
      </c>
      <c r="B97" s="10">
        <v>0</v>
      </c>
      <c r="C97" s="10">
        <v>0</v>
      </c>
      <c r="D97" s="10">
        <v>1</v>
      </c>
      <c r="E97" s="10">
        <v>0</v>
      </c>
      <c r="F97" s="10">
        <v>4</v>
      </c>
      <c r="G97" s="10">
        <v>3</v>
      </c>
      <c r="H97" s="10">
        <v>1</v>
      </c>
      <c r="I97" s="10">
        <v>1</v>
      </c>
      <c r="J97" s="10">
        <v>0</v>
      </c>
      <c r="K97" s="10">
        <v>0</v>
      </c>
      <c r="L97" s="10">
        <v>1</v>
      </c>
      <c r="M97" s="10">
        <v>1</v>
      </c>
      <c r="N97" s="11">
        <f>SUM(B97:M97)</f>
        <v>12</v>
      </c>
      <c r="P97" s="37"/>
      <c r="Q97" s="34"/>
      <c r="R97" s="34"/>
      <c r="S97" s="38"/>
      <c r="T97" s="39"/>
      <c r="U97" s="39"/>
    </row>
    <row r="98" spans="1:21" ht="12.75">
      <c r="A98" s="77" t="s">
        <v>91</v>
      </c>
      <c r="B98" s="197">
        <v>0</v>
      </c>
      <c r="C98" s="198">
        <v>1</v>
      </c>
      <c r="D98" s="198">
        <v>4</v>
      </c>
      <c r="E98" s="198">
        <v>11</v>
      </c>
      <c r="F98" s="198">
        <v>10</v>
      </c>
      <c r="G98" s="198">
        <v>12</v>
      </c>
      <c r="H98" s="198">
        <v>16</v>
      </c>
      <c r="I98" s="198">
        <v>11</v>
      </c>
      <c r="J98" s="199">
        <v>0</v>
      </c>
      <c r="K98" s="198">
        <v>4</v>
      </c>
      <c r="L98" s="198">
        <v>2</v>
      </c>
      <c r="M98" s="199">
        <v>0</v>
      </c>
      <c r="N98" s="200">
        <f>SUM(B98:M98)</f>
        <v>71</v>
      </c>
      <c r="P98" s="37"/>
      <c r="Q98" s="34"/>
      <c r="R98" s="34"/>
      <c r="S98" s="38"/>
      <c r="T98" s="39"/>
      <c r="U98" s="39"/>
    </row>
    <row r="99" spans="1:21" ht="12.75">
      <c r="A99" s="195" t="s">
        <v>93</v>
      </c>
      <c r="B99" s="197">
        <v>0</v>
      </c>
      <c r="C99" s="198">
        <v>0</v>
      </c>
      <c r="D99" s="198">
        <v>3</v>
      </c>
      <c r="E99" s="198">
        <v>4</v>
      </c>
      <c r="F99" s="198">
        <v>11</v>
      </c>
      <c r="G99" s="198">
        <v>9</v>
      </c>
      <c r="H99" s="198">
        <v>36</v>
      </c>
      <c r="I99" s="198">
        <v>42</v>
      </c>
      <c r="J99" s="199">
        <v>0</v>
      </c>
      <c r="K99" s="198">
        <v>6</v>
      </c>
      <c r="L99" s="198">
        <v>0</v>
      </c>
      <c r="M99" s="199">
        <v>0</v>
      </c>
      <c r="N99" s="200">
        <f>SUM(B99:M99)</f>
        <v>111</v>
      </c>
      <c r="P99" s="37"/>
      <c r="Q99" s="34"/>
      <c r="R99" s="34"/>
      <c r="S99" s="38"/>
      <c r="T99" s="39"/>
      <c r="U99" s="39"/>
    </row>
    <row r="100" spans="1:21" ht="12.75">
      <c r="A100" s="115" t="s">
        <v>102</v>
      </c>
      <c r="B100" s="182">
        <v>0</v>
      </c>
      <c r="C100" s="183">
        <v>0</v>
      </c>
      <c r="D100" s="183">
        <v>5</v>
      </c>
      <c r="E100" s="183">
        <v>5</v>
      </c>
      <c r="F100" s="183">
        <v>4</v>
      </c>
      <c r="G100" s="183">
        <v>2</v>
      </c>
      <c r="H100" s="183">
        <v>5</v>
      </c>
      <c r="I100" s="183">
        <v>9</v>
      </c>
      <c r="J100" s="184">
        <v>1</v>
      </c>
      <c r="K100" s="183">
        <v>2</v>
      </c>
      <c r="L100" s="183">
        <v>3</v>
      </c>
      <c r="M100" s="184">
        <v>0</v>
      </c>
      <c r="N100" s="185">
        <f>SUM(B100:M100)</f>
        <v>36</v>
      </c>
      <c r="P100" s="37"/>
      <c r="Q100" s="34"/>
      <c r="R100" s="34"/>
      <c r="S100" s="38"/>
      <c r="T100" s="39"/>
      <c r="U100" s="39"/>
    </row>
    <row r="101" spans="1:14" ht="30">
      <c r="A101" s="81" t="s">
        <v>108</v>
      </c>
      <c r="B101" s="70">
        <f>SUM(B69:B99)</f>
        <v>0</v>
      </c>
      <c r="C101" s="70">
        <f aca="true" t="shared" si="19" ref="C101:M101">SUM(C69:C99)</f>
        <v>25</v>
      </c>
      <c r="D101" s="70">
        <f t="shared" si="19"/>
        <v>221</v>
      </c>
      <c r="E101" s="70">
        <f t="shared" si="19"/>
        <v>121</v>
      </c>
      <c r="F101" s="70">
        <f t="shared" si="19"/>
        <v>228</v>
      </c>
      <c r="G101" s="70">
        <f t="shared" si="19"/>
        <v>146</v>
      </c>
      <c r="H101" s="70">
        <f t="shared" si="19"/>
        <v>345</v>
      </c>
      <c r="I101" s="70">
        <f>SUM(I69:I99)</f>
        <v>199</v>
      </c>
      <c r="J101" s="70">
        <f t="shared" si="19"/>
        <v>24</v>
      </c>
      <c r="K101" s="70">
        <f t="shared" si="19"/>
        <v>82</v>
      </c>
      <c r="L101" s="70">
        <f t="shared" si="19"/>
        <v>30</v>
      </c>
      <c r="M101" s="70">
        <f t="shared" si="19"/>
        <v>19</v>
      </c>
      <c r="N101" s="70">
        <f>SUM(N69:N100)</f>
        <v>1476</v>
      </c>
    </row>
    <row r="102" spans="1:14" ht="30">
      <c r="A102" s="64" t="s">
        <v>109</v>
      </c>
      <c r="B102" s="65">
        <v>0</v>
      </c>
      <c r="C102" s="65">
        <f aca="true" t="shared" si="20" ref="C102:N102">AVERAGE(C69:C99)</f>
        <v>0.8064516129032258</v>
      </c>
      <c r="D102" s="65">
        <f t="shared" si="20"/>
        <v>7.129032258064516</v>
      </c>
      <c r="E102" s="65">
        <f t="shared" si="20"/>
        <v>3.903225806451613</v>
      </c>
      <c r="F102" s="65">
        <f t="shared" si="20"/>
        <v>7.354838709677419</v>
      </c>
      <c r="G102" s="65">
        <f t="shared" si="20"/>
        <v>4.709677419354839</v>
      </c>
      <c r="H102" s="65">
        <f t="shared" si="20"/>
        <v>11.129032258064516</v>
      </c>
      <c r="I102" s="65">
        <f t="shared" si="20"/>
        <v>6.419354838709677</v>
      </c>
      <c r="J102" s="65">
        <f t="shared" si="20"/>
        <v>0.7741935483870968</v>
      </c>
      <c r="K102" s="65">
        <f t="shared" si="20"/>
        <v>2.6451612903225805</v>
      </c>
      <c r="L102" s="65">
        <f t="shared" si="20"/>
        <v>0.967741935483871</v>
      </c>
      <c r="M102" s="65">
        <f t="shared" si="20"/>
        <v>0.6129032258064516</v>
      </c>
      <c r="N102" s="65">
        <f>AVERAGE(N69:N100)</f>
        <v>46.125</v>
      </c>
    </row>
    <row r="103" spans="1:14" ht="15">
      <c r="A103" s="66" t="s">
        <v>44</v>
      </c>
      <c r="B103" s="67">
        <f aca="true" t="shared" si="21" ref="B103:N103">(B101/$N$101)*100</f>
        <v>0</v>
      </c>
      <c r="C103" s="67">
        <f t="shared" si="21"/>
        <v>1.6937669376693765</v>
      </c>
      <c r="D103" s="67">
        <f t="shared" si="21"/>
        <v>14.972899728997291</v>
      </c>
      <c r="E103" s="67">
        <f t="shared" si="21"/>
        <v>8.197831978319783</v>
      </c>
      <c r="F103" s="67">
        <f t="shared" si="21"/>
        <v>15.447154471544716</v>
      </c>
      <c r="G103" s="67">
        <f t="shared" si="21"/>
        <v>9.89159891598916</v>
      </c>
      <c r="H103" s="67">
        <f t="shared" si="21"/>
        <v>23.3739837398374</v>
      </c>
      <c r="I103" s="67">
        <f t="shared" si="21"/>
        <v>13.482384823848239</v>
      </c>
      <c r="J103" s="67">
        <f t="shared" si="21"/>
        <v>1.6260162601626018</v>
      </c>
      <c r="K103" s="67">
        <f t="shared" si="21"/>
        <v>5.555555555555555</v>
      </c>
      <c r="L103" s="67">
        <f t="shared" si="21"/>
        <v>2.0325203252032518</v>
      </c>
      <c r="M103" s="67">
        <f t="shared" si="21"/>
        <v>1.2872628726287263</v>
      </c>
      <c r="N103" s="67">
        <f t="shared" si="21"/>
        <v>100</v>
      </c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7" ht="45">
      <c r="A105" s="62" t="s">
        <v>97</v>
      </c>
      <c r="B105" s="63">
        <f>SUM(B95:B99)</f>
        <v>0</v>
      </c>
      <c r="C105" s="63">
        <f aca="true" t="shared" si="22" ref="C105:N105">SUM(C95:C99)</f>
        <v>3</v>
      </c>
      <c r="D105" s="63">
        <f t="shared" si="22"/>
        <v>20</v>
      </c>
      <c r="E105" s="63">
        <f t="shared" si="22"/>
        <v>29</v>
      </c>
      <c r="F105" s="63">
        <f t="shared" si="22"/>
        <v>40</v>
      </c>
      <c r="G105" s="63">
        <f t="shared" si="22"/>
        <v>35</v>
      </c>
      <c r="H105" s="63">
        <f t="shared" si="22"/>
        <v>62</v>
      </c>
      <c r="I105" s="63">
        <f t="shared" si="22"/>
        <v>67</v>
      </c>
      <c r="J105" s="63">
        <f t="shared" si="22"/>
        <v>0</v>
      </c>
      <c r="K105" s="63">
        <f t="shared" si="22"/>
        <v>10</v>
      </c>
      <c r="L105" s="63">
        <f t="shared" si="22"/>
        <v>3</v>
      </c>
      <c r="M105" s="63">
        <f t="shared" si="22"/>
        <v>2</v>
      </c>
      <c r="N105" s="221">
        <f t="shared" si="22"/>
        <v>271</v>
      </c>
      <c r="O105" s="8"/>
      <c r="P105" s="8"/>
      <c r="Q105" s="8"/>
    </row>
    <row r="106" spans="1:17" ht="45">
      <c r="A106" s="64" t="s">
        <v>96</v>
      </c>
      <c r="B106" s="65">
        <f>AVERAGE(B95:B99)</f>
        <v>0</v>
      </c>
      <c r="C106" s="65">
        <f aca="true" t="shared" si="23" ref="C106:N106">AVERAGE(C95:C99)</f>
        <v>0.6</v>
      </c>
      <c r="D106" s="65">
        <f t="shared" si="23"/>
        <v>4</v>
      </c>
      <c r="E106" s="65">
        <f t="shared" si="23"/>
        <v>5.8</v>
      </c>
      <c r="F106" s="65">
        <f t="shared" si="23"/>
        <v>8</v>
      </c>
      <c r="G106" s="65">
        <f t="shared" si="23"/>
        <v>7</v>
      </c>
      <c r="H106" s="65">
        <f t="shared" si="23"/>
        <v>12.4</v>
      </c>
      <c r="I106" s="65">
        <f t="shared" si="23"/>
        <v>13.4</v>
      </c>
      <c r="J106" s="65">
        <f t="shared" si="23"/>
        <v>0</v>
      </c>
      <c r="K106" s="65">
        <f t="shared" si="23"/>
        <v>2</v>
      </c>
      <c r="L106" s="65">
        <f t="shared" si="23"/>
        <v>0.6</v>
      </c>
      <c r="M106" s="65">
        <f t="shared" si="23"/>
        <v>0.4</v>
      </c>
      <c r="N106" s="222">
        <f t="shared" si="23"/>
        <v>54.2</v>
      </c>
      <c r="O106" s="8"/>
      <c r="P106" s="8"/>
      <c r="Q106" s="8"/>
    </row>
    <row r="107" spans="1:14" ht="15">
      <c r="A107" s="66" t="s">
        <v>44</v>
      </c>
      <c r="B107" s="67">
        <f>(B105/$N$105)*100</f>
        <v>0</v>
      </c>
      <c r="C107" s="67">
        <f aca="true" t="shared" si="24" ref="C107:M107">(C105/$N$105)*100</f>
        <v>1.107011070110701</v>
      </c>
      <c r="D107" s="67">
        <f t="shared" si="24"/>
        <v>7.380073800738007</v>
      </c>
      <c r="E107" s="67">
        <f t="shared" si="24"/>
        <v>10.70110701107011</v>
      </c>
      <c r="F107" s="67">
        <f t="shared" si="24"/>
        <v>14.760147601476014</v>
      </c>
      <c r="G107" s="67">
        <f t="shared" si="24"/>
        <v>12.915129151291513</v>
      </c>
      <c r="H107" s="67">
        <f t="shared" si="24"/>
        <v>22.878228782287824</v>
      </c>
      <c r="I107" s="67">
        <f t="shared" si="24"/>
        <v>24.723247232472325</v>
      </c>
      <c r="J107" s="67">
        <f t="shared" si="24"/>
        <v>0</v>
      </c>
      <c r="K107" s="67">
        <f t="shared" si="24"/>
        <v>3.6900369003690034</v>
      </c>
      <c r="L107" s="67">
        <f t="shared" si="24"/>
        <v>1.107011070110701</v>
      </c>
      <c r="M107" s="67">
        <f t="shared" si="24"/>
        <v>0.7380073800738007</v>
      </c>
      <c r="N107" s="68">
        <f>SUM(B107:M107)</f>
        <v>100</v>
      </c>
    </row>
    <row r="108" ht="12.75">
      <c r="A108" s="3" t="s">
        <v>56</v>
      </c>
    </row>
    <row r="112" ht="12.75">
      <c r="A112" s="56" t="s">
        <v>45</v>
      </c>
    </row>
    <row r="113" ht="12.75">
      <c r="A113" s="56" t="s">
        <v>95</v>
      </c>
    </row>
    <row r="114" ht="12.75">
      <c r="A114" s="56" t="s">
        <v>101</v>
      </c>
    </row>
    <row r="116" spans="1:14" ht="15.75">
      <c r="A116" s="253" t="s">
        <v>62</v>
      </c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</row>
    <row r="117" spans="1:14" ht="15.75">
      <c r="A117" s="254" t="s">
        <v>107</v>
      </c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</row>
    <row r="118" spans="1:14" ht="12.75">
      <c r="A118" s="14" t="s">
        <v>83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5" customHeight="1">
      <c r="A119" s="258" t="s">
        <v>81</v>
      </c>
      <c r="B119" s="72" t="s">
        <v>0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260" t="s">
        <v>1</v>
      </c>
    </row>
    <row r="120" spans="1:14" ht="13.5" customHeight="1">
      <c r="A120" s="259"/>
      <c r="B120" s="69" t="s">
        <v>2</v>
      </c>
      <c r="C120" s="69" t="s">
        <v>3</v>
      </c>
      <c r="D120" s="69" t="s">
        <v>4</v>
      </c>
      <c r="E120" s="69" t="s">
        <v>5</v>
      </c>
      <c r="F120" s="69" t="s">
        <v>6</v>
      </c>
      <c r="G120" s="69" t="s">
        <v>7</v>
      </c>
      <c r="H120" s="69" t="s">
        <v>8</v>
      </c>
      <c r="I120" s="69" t="s">
        <v>9</v>
      </c>
      <c r="J120" s="69" t="s">
        <v>46</v>
      </c>
      <c r="K120" s="69" t="s">
        <v>10</v>
      </c>
      <c r="L120" s="69" t="s">
        <v>11</v>
      </c>
      <c r="M120" s="69" t="s">
        <v>12</v>
      </c>
      <c r="N120" s="261"/>
    </row>
    <row r="121" spans="1:14" ht="12.75">
      <c r="A121" s="82" t="s">
        <v>50</v>
      </c>
      <c r="B121" s="71">
        <f aca="true" t="shared" si="25" ref="B121:M121">+B18-B69</f>
        <v>13</v>
      </c>
      <c r="C121" s="71">
        <f t="shared" si="25"/>
        <v>67</v>
      </c>
      <c r="D121" s="71">
        <f t="shared" si="25"/>
        <v>1485</v>
      </c>
      <c r="E121" s="71">
        <f t="shared" si="25"/>
        <v>661</v>
      </c>
      <c r="F121" s="71">
        <f t="shared" si="25"/>
        <v>275</v>
      </c>
      <c r="G121" s="71">
        <f t="shared" si="25"/>
        <v>283</v>
      </c>
      <c r="H121" s="71">
        <f t="shared" si="25"/>
        <v>1310</v>
      </c>
      <c r="I121" s="71">
        <f t="shared" si="25"/>
        <v>499</v>
      </c>
      <c r="J121" s="71">
        <f t="shared" si="25"/>
        <v>176</v>
      </c>
      <c r="K121" s="71">
        <f t="shared" si="25"/>
        <v>249</v>
      </c>
      <c r="L121" s="71">
        <f t="shared" si="25"/>
        <v>141</v>
      </c>
      <c r="M121" s="71">
        <f t="shared" si="25"/>
        <v>24</v>
      </c>
      <c r="N121" s="83">
        <f aca="true" t="shared" si="26" ref="N121:N147">SUM(B121:M121)</f>
        <v>5183</v>
      </c>
    </row>
    <row r="122" spans="1:14" ht="12.75">
      <c r="A122" s="74" t="s">
        <v>51</v>
      </c>
      <c r="B122" s="10">
        <f aca="true" t="shared" si="27" ref="B122:M122">+B19-B70</f>
        <v>9</v>
      </c>
      <c r="C122" s="10">
        <f t="shared" si="27"/>
        <v>112</v>
      </c>
      <c r="D122" s="10">
        <f t="shared" si="27"/>
        <v>1092</v>
      </c>
      <c r="E122" s="10">
        <f t="shared" si="27"/>
        <v>651</v>
      </c>
      <c r="F122" s="10">
        <f t="shared" si="27"/>
        <v>237</v>
      </c>
      <c r="G122" s="10">
        <f t="shared" si="27"/>
        <v>412</v>
      </c>
      <c r="H122" s="10">
        <f t="shared" si="27"/>
        <v>1640</v>
      </c>
      <c r="I122" s="10">
        <f t="shared" si="27"/>
        <v>629</v>
      </c>
      <c r="J122" s="10">
        <f t="shared" si="27"/>
        <v>200</v>
      </c>
      <c r="K122" s="10">
        <f t="shared" si="27"/>
        <v>271</v>
      </c>
      <c r="L122" s="10">
        <f t="shared" si="27"/>
        <v>84</v>
      </c>
      <c r="M122" s="10">
        <f t="shared" si="27"/>
        <v>30</v>
      </c>
      <c r="N122" s="73">
        <f t="shared" si="26"/>
        <v>5367</v>
      </c>
    </row>
    <row r="123" spans="1:14" ht="12.75">
      <c r="A123" s="74" t="s">
        <v>52</v>
      </c>
      <c r="B123" s="10">
        <f aca="true" t="shared" si="28" ref="B123:M123">+B20-B71</f>
        <v>0</v>
      </c>
      <c r="C123" s="10">
        <f t="shared" si="28"/>
        <v>52</v>
      </c>
      <c r="D123" s="10">
        <f t="shared" si="28"/>
        <v>1022</v>
      </c>
      <c r="E123" s="10">
        <f t="shared" si="28"/>
        <v>468</v>
      </c>
      <c r="F123" s="10">
        <f t="shared" si="28"/>
        <v>232</v>
      </c>
      <c r="G123" s="10">
        <f t="shared" si="28"/>
        <v>253</v>
      </c>
      <c r="H123" s="10">
        <f t="shared" si="28"/>
        <v>1611</v>
      </c>
      <c r="I123" s="10">
        <f t="shared" si="28"/>
        <v>519</v>
      </c>
      <c r="J123" s="10">
        <f t="shared" si="28"/>
        <v>236</v>
      </c>
      <c r="K123" s="10">
        <f t="shared" si="28"/>
        <v>539</v>
      </c>
      <c r="L123" s="10">
        <f t="shared" si="28"/>
        <v>148</v>
      </c>
      <c r="M123" s="10">
        <f t="shared" si="28"/>
        <v>18</v>
      </c>
      <c r="N123" s="73">
        <f t="shared" si="26"/>
        <v>5098</v>
      </c>
    </row>
    <row r="124" spans="1:14" ht="12.75">
      <c r="A124" s="74" t="s">
        <v>53</v>
      </c>
      <c r="B124" s="10">
        <f aca="true" t="shared" si="29" ref="B124:M124">+B21-B72</f>
        <v>3</v>
      </c>
      <c r="C124" s="10">
        <f t="shared" si="29"/>
        <v>47</v>
      </c>
      <c r="D124" s="10">
        <f t="shared" si="29"/>
        <v>1180</v>
      </c>
      <c r="E124" s="10">
        <f t="shared" si="29"/>
        <v>478</v>
      </c>
      <c r="F124" s="10">
        <f t="shared" si="29"/>
        <v>200</v>
      </c>
      <c r="G124" s="10">
        <f t="shared" si="29"/>
        <v>398</v>
      </c>
      <c r="H124" s="10">
        <f t="shared" si="29"/>
        <v>1693</v>
      </c>
      <c r="I124" s="10">
        <f t="shared" si="29"/>
        <v>516</v>
      </c>
      <c r="J124" s="10">
        <f t="shared" si="29"/>
        <v>136</v>
      </c>
      <c r="K124" s="10">
        <f t="shared" si="29"/>
        <v>270</v>
      </c>
      <c r="L124" s="10">
        <f t="shared" si="29"/>
        <v>171</v>
      </c>
      <c r="M124" s="10">
        <f t="shared" si="29"/>
        <v>61</v>
      </c>
      <c r="N124" s="73">
        <f t="shared" si="26"/>
        <v>5153</v>
      </c>
    </row>
    <row r="125" spans="1:14" ht="12.75">
      <c r="A125" s="74" t="s">
        <v>54</v>
      </c>
      <c r="B125" s="10">
        <f aca="true" t="shared" si="30" ref="B125:M125">+B22-B73</f>
        <v>15</v>
      </c>
      <c r="C125" s="10">
        <f t="shared" si="30"/>
        <v>59</v>
      </c>
      <c r="D125" s="10">
        <f t="shared" si="30"/>
        <v>1007</v>
      </c>
      <c r="E125" s="10">
        <f t="shared" si="30"/>
        <v>288</v>
      </c>
      <c r="F125" s="10">
        <f t="shared" si="30"/>
        <v>249</v>
      </c>
      <c r="G125" s="10">
        <f t="shared" si="30"/>
        <v>477</v>
      </c>
      <c r="H125" s="10">
        <f t="shared" si="30"/>
        <v>2049</v>
      </c>
      <c r="I125" s="10">
        <f t="shared" si="30"/>
        <v>696</v>
      </c>
      <c r="J125" s="10">
        <f t="shared" si="30"/>
        <v>141</v>
      </c>
      <c r="K125" s="10">
        <f t="shared" si="30"/>
        <v>110</v>
      </c>
      <c r="L125" s="10">
        <f t="shared" si="30"/>
        <v>51</v>
      </c>
      <c r="M125" s="10">
        <f t="shared" si="30"/>
        <v>21</v>
      </c>
      <c r="N125" s="73">
        <f t="shared" si="26"/>
        <v>5163</v>
      </c>
    </row>
    <row r="126" spans="1:14" ht="12.75">
      <c r="A126" s="74" t="s">
        <v>55</v>
      </c>
      <c r="B126" s="10">
        <f aca="true" t="shared" si="31" ref="B126:M126">+B23-B74</f>
        <v>27</v>
      </c>
      <c r="C126" s="10">
        <f t="shared" si="31"/>
        <v>50</v>
      </c>
      <c r="D126" s="10">
        <f t="shared" si="31"/>
        <v>818</v>
      </c>
      <c r="E126" s="10">
        <f t="shared" si="31"/>
        <v>371</v>
      </c>
      <c r="F126" s="10">
        <f t="shared" si="31"/>
        <v>193</v>
      </c>
      <c r="G126" s="10">
        <f t="shared" si="31"/>
        <v>315</v>
      </c>
      <c r="H126" s="10">
        <f t="shared" si="31"/>
        <v>1531</v>
      </c>
      <c r="I126" s="10">
        <f t="shared" si="31"/>
        <v>382</v>
      </c>
      <c r="J126" s="10">
        <f t="shared" si="31"/>
        <v>101</v>
      </c>
      <c r="K126" s="10">
        <f t="shared" si="31"/>
        <v>218</v>
      </c>
      <c r="L126" s="10">
        <f t="shared" si="31"/>
        <v>63</v>
      </c>
      <c r="M126" s="10">
        <f t="shared" si="31"/>
        <v>22</v>
      </c>
      <c r="N126" s="73">
        <f t="shared" si="26"/>
        <v>4091</v>
      </c>
    </row>
    <row r="127" spans="1:14" ht="12.75">
      <c r="A127" s="75" t="s">
        <v>27</v>
      </c>
      <c r="B127" s="11">
        <f aca="true" t="shared" si="32" ref="B127:M127">+B24-B75</f>
        <v>12</v>
      </c>
      <c r="C127" s="11">
        <f t="shared" si="32"/>
        <v>60</v>
      </c>
      <c r="D127" s="11">
        <f t="shared" si="32"/>
        <v>866</v>
      </c>
      <c r="E127" s="11">
        <f t="shared" si="32"/>
        <v>258</v>
      </c>
      <c r="F127" s="11">
        <f t="shared" si="32"/>
        <v>176</v>
      </c>
      <c r="G127" s="11">
        <f t="shared" si="32"/>
        <v>396</v>
      </c>
      <c r="H127" s="11">
        <f t="shared" si="32"/>
        <v>2514</v>
      </c>
      <c r="I127" s="11">
        <f t="shared" si="32"/>
        <v>649</v>
      </c>
      <c r="J127" s="11">
        <f t="shared" si="32"/>
        <v>66</v>
      </c>
      <c r="K127" s="11">
        <f t="shared" si="32"/>
        <v>111</v>
      </c>
      <c r="L127" s="11">
        <f t="shared" si="32"/>
        <v>29</v>
      </c>
      <c r="M127" s="11">
        <f t="shared" si="32"/>
        <v>13</v>
      </c>
      <c r="N127" s="73">
        <f t="shared" si="26"/>
        <v>5150</v>
      </c>
    </row>
    <row r="128" spans="1:14" ht="12.75">
      <c r="A128" s="75" t="s">
        <v>28</v>
      </c>
      <c r="B128" s="11">
        <f aca="true" t="shared" si="33" ref="B128:M128">+B25-B76</f>
        <v>42</v>
      </c>
      <c r="C128" s="11">
        <f t="shared" si="33"/>
        <v>37</v>
      </c>
      <c r="D128" s="11">
        <f t="shared" si="33"/>
        <v>1298</v>
      </c>
      <c r="E128" s="11">
        <f t="shared" si="33"/>
        <v>488</v>
      </c>
      <c r="F128" s="11">
        <f t="shared" si="33"/>
        <v>204</v>
      </c>
      <c r="G128" s="11">
        <f t="shared" si="33"/>
        <v>216</v>
      </c>
      <c r="H128" s="11">
        <f t="shared" si="33"/>
        <v>1809</v>
      </c>
      <c r="I128" s="11">
        <f t="shared" si="33"/>
        <v>455</v>
      </c>
      <c r="J128" s="10">
        <f t="shared" si="33"/>
        <v>44</v>
      </c>
      <c r="K128" s="11">
        <f t="shared" si="33"/>
        <v>144</v>
      </c>
      <c r="L128" s="11">
        <f t="shared" si="33"/>
        <v>15</v>
      </c>
      <c r="M128" s="11">
        <f t="shared" si="33"/>
        <v>15</v>
      </c>
      <c r="N128" s="73">
        <f t="shared" si="26"/>
        <v>4767</v>
      </c>
    </row>
    <row r="129" spans="1:14" ht="12.75">
      <c r="A129" s="75" t="s">
        <v>29</v>
      </c>
      <c r="B129" s="11">
        <f aca="true" t="shared" si="34" ref="B129:M129">+B26-B77</f>
        <v>26</v>
      </c>
      <c r="C129" s="11">
        <f t="shared" si="34"/>
        <v>43</v>
      </c>
      <c r="D129" s="11">
        <f t="shared" si="34"/>
        <v>1257</v>
      </c>
      <c r="E129" s="11">
        <f t="shared" si="34"/>
        <v>431</v>
      </c>
      <c r="F129" s="11">
        <f t="shared" si="34"/>
        <v>245</v>
      </c>
      <c r="G129" s="11">
        <f t="shared" si="34"/>
        <v>271</v>
      </c>
      <c r="H129" s="11">
        <f t="shared" si="34"/>
        <v>2922</v>
      </c>
      <c r="I129" s="11">
        <f t="shared" si="34"/>
        <v>721</v>
      </c>
      <c r="J129" s="10">
        <f t="shared" si="34"/>
        <v>28</v>
      </c>
      <c r="K129" s="11">
        <f t="shared" si="34"/>
        <v>103</v>
      </c>
      <c r="L129" s="11">
        <f t="shared" si="34"/>
        <v>3</v>
      </c>
      <c r="M129" s="11">
        <f t="shared" si="34"/>
        <v>17</v>
      </c>
      <c r="N129" s="73">
        <f t="shared" si="26"/>
        <v>6067</v>
      </c>
    </row>
    <row r="130" spans="1:14" ht="12.75">
      <c r="A130" s="75" t="s">
        <v>30</v>
      </c>
      <c r="B130" s="11">
        <f aca="true" t="shared" si="35" ref="B130:M130">+B27-B78</f>
        <v>21</v>
      </c>
      <c r="C130" s="11">
        <f t="shared" si="35"/>
        <v>31</v>
      </c>
      <c r="D130" s="11">
        <f t="shared" si="35"/>
        <v>826</v>
      </c>
      <c r="E130" s="11">
        <f t="shared" si="35"/>
        <v>507</v>
      </c>
      <c r="F130" s="11">
        <f t="shared" si="35"/>
        <v>300</v>
      </c>
      <c r="G130" s="11">
        <f t="shared" si="35"/>
        <v>337</v>
      </c>
      <c r="H130" s="11">
        <f t="shared" si="35"/>
        <v>2729</v>
      </c>
      <c r="I130" s="11">
        <f t="shared" si="35"/>
        <v>887</v>
      </c>
      <c r="J130" s="10">
        <f t="shared" si="35"/>
        <v>102</v>
      </c>
      <c r="K130" s="11">
        <f t="shared" si="35"/>
        <v>370</v>
      </c>
      <c r="L130" s="11">
        <f t="shared" si="35"/>
        <v>23</v>
      </c>
      <c r="M130" s="11">
        <f t="shared" si="35"/>
        <v>29</v>
      </c>
      <c r="N130" s="73">
        <f t="shared" si="26"/>
        <v>6162</v>
      </c>
    </row>
    <row r="131" spans="1:14" ht="12.75">
      <c r="A131" s="75" t="s">
        <v>31</v>
      </c>
      <c r="B131" s="11">
        <f aca="true" t="shared" si="36" ref="B131:M131">+B28-B79</f>
        <v>18</v>
      </c>
      <c r="C131" s="11">
        <f t="shared" si="36"/>
        <v>24</v>
      </c>
      <c r="D131" s="11">
        <f t="shared" si="36"/>
        <v>823</v>
      </c>
      <c r="E131" s="11">
        <f t="shared" si="36"/>
        <v>430</v>
      </c>
      <c r="F131" s="11">
        <f t="shared" si="36"/>
        <v>285</v>
      </c>
      <c r="G131" s="11">
        <f t="shared" si="36"/>
        <v>322</v>
      </c>
      <c r="H131" s="11">
        <f t="shared" si="36"/>
        <v>2376</v>
      </c>
      <c r="I131" s="11">
        <f t="shared" si="36"/>
        <v>807</v>
      </c>
      <c r="J131" s="10">
        <f t="shared" si="36"/>
        <v>29</v>
      </c>
      <c r="K131" s="11">
        <f t="shared" si="36"/>
        <v>176</v>
      </c>
      <c r="L131" s="11">
        <f t="shared" si="36"/>
        <v>16</v>
      </c>
      <c r="M131" s="11">
        <f t="shared" si="36"/>
        <v>20</v>
      </c>
      <c r="N131" s="73">
        <f t="shared" si="26"/>
        <v>5326</v>
      </c>
    </row>
    <row r="132" spans="1:14" ht="12.75">
      <c r="A132" s="75" t="s">
        <v>32</v>
      </c>
      <c r="B132" s="11">
        <f aca="true" t="shared" si="37" ref="B132:M132">+B29-B80</f>
        <v>31</v>
      </c>
      <c r="C132" s="11">
        <f t="shared" si="37"/>
        <v>23</v>
      </c>
      <c r="D132" s="11">
        <f t="shared" si="37"/>
        <v>723</v>
      </c>
      <c r="E132" s="11">
        <f t="shared" si="37"/>
        <v>277</v>
      </c>
      <c r="F132" s="11">
        <f t="shared" si="37"/>
        <v>296</v>
      </c>
      <c r="G132" s="11">
        <f t="shared" si="37"/>
        <v>384</v>
      </c>
      <c r="H132" s="11">
        <f t="shared" si="37"/>
        <v>2264</v>
      </c>
      <c r="I132" s="11">
        <f t="shared" si="37"/>
        <v>950</v>
      </c>
      <c r="J132" s="10">
        <f t="shared" si="37"/>
        <v>97</v>
      </c>
      <c r="K132" s="11">
        <f t="shared" si="37"/>
        <v>728</v>
      </c>
      <c r="L132" s="11">
        <f t="shared" si="37"/>
        <v>58</v>
      </c>
      <c r="M132" s="11">
        <f t="shared" si="37"/>
        <v>16</v>
      </c>
      <c r="N132" s="73">
        <f t="shared" si="26"/>
        <v>5847</v>
      </c>
    </row>
    <row r="133" spans="1:27" ht="15">
      <c r="A133" s="75" t="s">
        <v>33</v>
      </c>
      <c r="B133" s="11">
        <f aca="true" t="shared" si="38" ref="B133:M133">+B30-B81</f>
        <v>28</v>
      </c>
      <c r="C133" s="11">
        <f t="shared" si="38"/>
        <v>124</v>
      </c>
      <c r="D133" s="11">
        <f t="shared" si="38"/>
        <v>624</v>
      </c>
      <c r="E133" s="11">
        <f t="shared" si="38"/>
        <v>380</v>
      </c>
      <c r="F133" s="11">
        <f t="shared" si="38"/>
        <v>288</v>
      </c>
      <c r="G133" s="11">
        <f t="shared" si="38"/>
        <v>509</v>
      </c>
      <c r="H133" s="11">
        <f t="shared" si="38"/>
        <v>2338</v>
      </c>
      <c r="I133" s="11">
        <f t="shared" si="38"/>
        <v>837</v>
      </c>
      <c r="J133" s="10">
        <f t="shared" si="38"/>
        <v>61</v>
      </c>
      <c r="K133" s="11">
        <f t="shared" si="38"/>
        <v>220</v>
      </c>
      <c r="L133" s="11">
        <f t="shared" si="38"/>
        <v>20</v>
      </c>
      <c r="M133" s="11">
        <f t="shared" si="38"/>
        <v>25</v>
      </c>
      <c r="N133" s="73">
        <f t="shared" si="26"/>
        <v>5454</v>
      </c>
      <c r="P133" s="255" t="s">
        <v>77</v>
      </c>
      <c r="Q133" s="256"/>
      <c r="R133" s="256"/>
      <c r="S133" s="256"/>
      <c r="T133" s="257"/>
      <c r="U133" s="32"/>
      <c r="W133" s="255" t="s">
        <v>77</v>
      </c>
      <c r="X133" s="256"/>
      <c r="Y133" s="256"/>
      <c r="Z133" s="256"/>
      <c r="AA133" s="257"/>
    </row>
    <row r="134" spans="1:27" ht="15">
      <c r="A134" s="75" t="s">
        <v>34</v>
      </c>
      <c r="B134" s="11">
        <f aca="true" t="shared" si="39" ref="B134:M134">+B31-B82</f>
        <v>16</v>
      </c>
      <c r="C134" s="11">
        <f t="shared" si="39"/>
        <v>51</v>
      </c>
      <c r="D134" s="11">
        <f t="shared" si="39"/>
        <v>824</v>
      </c>
      <c r="E134" s="11">
        <f t="shared" si="39"/>
        <v>517</v>
      </c>
      <c r="F134" s="11">
        <f t="shared" si="39"/>
        <v>186</v>
      </c>
      <c r="G134" s="11">
        <f t="shared" si="39"/>
        <v>372</v>
      </c>
      <c r="H134" s="11">
        <f t="shared" si="39"/>
        <v>1861</v>
      </c>
      <c r="I134" s="11">
        <f t="shared" si="39"/>
        <v>811</v>
      </c>
      <c r="J134" s="10">
        <f t="shared" si="39"/>
        <v>151</v>
      </c>
      <c r="K134" s="11">
        <f t="shared" si="39"/>
        <v>426</v>
      </c>
      <c r="L134" s="11">
        <f t="shared" si="39"/>
        <v>44</v>
      </c>
      <c r="M134" s="11">
        <f t="shared" si="39"/>
        <v>19</v>
      </c>
      <c r="N134" s="73">
        <f t="shared" si="26"/>
        <v>5278</v>
      </c>
      <c r="P134" s="64" t="s">
        <v>69</v>
      </c>
      <c r="Q134" s="84" t="s">
        <v>99</v>
      </c>
      <c r="R134" s="84" t="s">
        <v>100</v>
      </c>
      <c r="S134" s="84" t="s">
        <v>71</v>
      </c>
      <c r="T134" s="85" t="s">
        <v>72</v>
      </c>
      <c r="U134" s="57"/>
      <c r="W134" s="100" t="s">
        <v>69</v>
      </c>
      <c r="X134" s="84" t="s">
        <v>105</v>
      </c>
      <c r="Y134" s="84" t="s">
        <v>100</v>
      </c>
      <c r="Z134" s="84" t="s">
        <v>71</v>
      </c>
      <c r="AA134" s="85" t="s">
        <v>72</v>
      </c>
    </row>
    <row r="135" spans="1:27" ht="12.75">
      <c r="A135" s="75" t="s">
        <v>35</v>
      </c>
      <c r="B135" s="11">
        <f aca="true" t="shared" si="40" ref="B135:M135">+B32-B83</f>
        <v>21</v>
      </c>
      <c r="C135" s="11">
        <f t="shared" si="40"/>
        <v>29</v>
      </c>
      <c r="D135" s="11">
        <f t="shared" si="40"/>
        <v>703</v>
      </c>
      <c r="E135" s="11">
        <f t="shared" si="40"/>
        <v>347</v>
      </c>
      <c r="F135" s="11">
        <f t="shared" si="40"/>
        <v>299</v>
      </c>
      <c r="G135" s="11">
        <f t="shared" si="40"/>
        <v>551</v>
      </c>
      <c r="H135" s="11">
        <f t="shared" si="40"/>
        <v>2678</v>
      </c>
      <c r="I135" s="11">
        <f t="shared" si="40"/>
        <v>1601</v>
      </c>
      <c r="J135" s="10">
        <f t="shared" si="40"/>
        <v>174</v>
      </c>
      <c r="K135" s="11">
        <f t="shared" si="40"/>
        <v>305</v>
      </c>
      <c r="L135" s="11">
        <f t="shared" si="40"/>
        <v>45</v>
      </c>
      <c r="M135" s="11">
        <f t="shared" si="40"/>
        <v>20</v>
      </c>
      <c r="N135" s="73">
        <f t="shared" si="26"/>
        <v>6773</v>
      </c>
      <c r="P135" s="86" t="s">
        <v>2</v>
      </c>
      <c r="Q135" s="43">
        <f>AVERAGE(B147:B151)</f>
        <v>5.6</v>
      </c>
      <c r="R135" s="43">
        <f>+B152</f>
        <v>27</v>
      </c>
      <c r="S135" s="96">
        <f>+R135-Q135</f>
        <v>21.4</v>
      </c>
      <c r="T135" s="103">
        <v>0</v>
      </c>
      <c r="U135" s="49"/>
      <c r="W135" s="86" t="s">
        <v>2</v>
      </c>
      <c r="X135" s="43">
        <f>AVERAGE(B142:B151)</f>
        <v>7.3</v>
      </c>
      <c r="Y135" s="43">
        <f>+R135</f>
        <v>27</v>
      </c>
      <c r="Z135" s="96">
        <f>+Y135-X135</f>
        <v>19.7</v>
      </c>
      <c r="AA135" s="103">
        <v>0</v>
      </c>
    </row>
    <row r="136" spans="1:27" ht="12.75">
      <c r="A136" s="75" t="s">
        <v>36</v>
      </c>
      <c r="B136" s="11">
        <f aca="true" t="shared" si="41" ref="B136:M136">+B33-B84</f>
        <v>21</v>
      </c>
      <c r="C136" s="11">
        <f t="shared" si="41"/>
        <v>26</v>
      </c>
      <c r="D136" s="11">
        <f t="shared" si="41"/>
        <v>862</v>
      </c>
      <c r="E136" s="11">
        <f t="shared" si="41"/>
        <v>470</v>
      </c>
      <c r="F136" s="11">
        <f t="shared" si="41"/>
        <v>313</v>
      </c>
      <c r="G136" s="11">
        <f t="shared" si="41"/>
        <v>428</v>
      </c>
      <c r="H136" s="11">
        <f t="shared" si="41"/>
        <v>1801</v>
      </c>
      <c r="I136" s="11">
        <f t="shared" si="41"/>
        <v>1112</v>
      </c>
      <c r="J136" s="10">
        <f t="shared" si="41"/>
        <v>43</v>
      </c>
      <c r="K136" s="11">
        <f t="shared" si="41"/>
        <v>82</v>
      </c>
      <c r="L136" s="11">
        <f t="shared" si="41"/>
        <v>54</v>
      </c>
      <c r="M136" s="11">
        <f t="shared" si="41"/>
        <v>28</v>
      </c>
      <c r="N136" s="73">
        <f t="shared" si="26"/>
        <v>5240</v>
      </c>
      <c r="P136" s="87" t="s">
        <v>3</v>
      </c>
      <c r="Q136" s="44">
        <f>AVERAGE(C147:C151)</f>
        <v>72.4</v>
      </c>
      <c r="R136" s="44">
        <f>+C152</f>
        <v>96</v>
      </c>
      <c r="S136" s="97">
        <f aca="true" t="shared" si="42" ref="S136:S146">+R136-Q136</f>
        <v>23.599999999999994</v>
      </c>
      <c r="T136" s="104">
        <f aca="true" t="shared" si="43" ref="T136:T146">IF(R136&gt;0,(R136-Q136)*100/Q136,0)</f>
        <v>32.596685082872916</v>
      </c>
      <c r="U136" s="49"/>
      <c r="W136" s="87" t="s">
        <v>3</v>
      </c>
      <c r="X136" s="44">
        <f>AVERAGE(C142:C151)</f>
        <v>51.7</v>
      </c>
      <c r="Y136" s="44">
        <f>+R136</f>
        <v>96</v>
      </c>
      <c r="Z136" s="97">
        <f aca="true" t="shared" si="44" ref="Z136:Z146">+Y136-X136</f>
        <v>44.3</v>
      </c>
      <c r="AA136" s="104">
        <f aca="true" t="shared" si="45" ref="AA136:AA146">IF(Y136&gt;0,(Y136-X136)*100/X136,0)</f>
        <v>85.68665377176015</v>
      </c>
    </row>
    <row r="137" spans="1:27" ht="12.75">
      <c r="A137" s="75" t="s">
        <v>37</v>
      </c>
      <c r="B137" s="11">
        <f aca="true" t="shared" si="46" ref="B137:M137">+B34-B85</f>
        <v>5</v>
      </c>
      <c r="C137" s="11">
        <f t="shared" si="46"/>
        <v>32</v>
      </c>
      <c r="D137" s="11">
        <f t="shared" si="46"/>
        <v>1033</v>
      </c>
      <c r="E137" s="11">
        <f t="shared" si="46"/>
        <v>542</v>
      </c>
      <c r="F137" s="11">
        <f t="shared" si="46"/>
        <v>267</v>
      </c>
      <c r="G137" s="11">
        <f t="shared" si="46"/>
        <v>329</v>
      </c>
      <c r="H137" s="11">
        <f t="shared" si="46"/>
        <v>1839</v>
      </c>
      <c r="I137" s="11">
        <f t="shared" si="46"/>
        <v>1193</v>
      </c>
      <c r="J137" s="10">
        <f t="shared" si="46"/>
        <v>20</v>
      </c>
      <c r="K137" s="11">
        <f t="shared" si="46"/>
        <v>92</v>
      </c>
      <c r="L137" s="11">
        <f t="shared" si="46"/>
        <v>7</v>
      </c>
      <c r="M137" s="11">
        <f t="shared" si="46"/>
        <v>12</v>
      </c>
      <c r="N137" s="73">
        <f t="shared" si="26"/>
        <v>5371</v>
      </c>
      <c r="P137" s="87" t="s">
        <v>4</v>
      </c>
      <c r="Q137" s="44">
        <f>AVERAGE(D147:D151)</f>
        <v>852</v>
      </c>
      <c r="R137" s="44">
        <f>+D152</f>
        <v>755</v>
      </c>
      <c r="S137" s="97">
        <f t="shared" si="42"/>
        <v>-97</v>
      </c>
      <c r="T137" s="99">
        <f t="shared" si="43"/>
        <v>-11.384976525821596</v>
      </c>
      <c r="U137" s="49"/>
      <c r="W137" s="87" t="s">
        <v>4</v>
      </c>
      <c r="X137" s="44">
        <f>AVERAGE(D142:D151)</f>
        <v>817.7</v>
      </c>
      <c r="Y137" s="44">
        <f aca="true" t="shared" si="47" ref="Y137:Y146">+R137</f>
        <v>755</v>
      </c>
      <c r="Z137" s="97">
        <f t="shared" si="44"/>
        <v>-62.700000000000045</v>
      </c>
      <c r="AA137" s="105">
        <f t="shared" si="45"/>
        <v>-7.667848844319438</v>
      </c>
    </row>
    <row r="138" spans="1:27" ht="12.75">
      <c r="A138" s="75" t="s">
        <v>38</v>
      </c>
      <c r="B138" s="11">
        <f aca="true" t="shared" si="48" ref="B138:M138">+B35-B86</f>
        <v>12</v>
      </c>
      <c r="C138" s="11">
        <f t="shared" si="48"/>
        <v>17</v>
      </c>
      <c r="D138" s="11">
        <f t="shared" si="48"/>
        <v>1316</v>
      </c>
      <c r="E138" s="11">
        <f t="shared" si="48"/>
        <v>446</v>
      </c>
      <c r="F138" s="11">
        <f t="shared" si="48"/>
        <v>242</v>
      </c>
      <c r="G138" s="11">
        <f t="shared" si="48"/>
        <v>276</v>
      </c>
      <c r="H138" s="11">
        <f t="shared" si="48"/>
        <v>2150</v>
      </c>
      <c r="I138" s="11">
        <f t="shared" si="48"/>
        <v>1305</v>
      </c>
      <c r="J138" s="10">
        <f t="shared" si="48"/>
        <v>204</v>
      </c>
      <c r="K138" s="11">
        <f t="shared" si="48"/>
        <v>553</v>
      </c>
      <c r="L138" s="11">
        <f t="shared" si="48"/>
        <v>48</v>
      </c>
      <c r="M138" s="11">
        <f t="shared" si="48"/>
        <v>62</v>
      </c>
      <c r="N138" s="73">
        <f t="shared" si="26"/>
        <v>6631</v>
      </c>
      <c r="P138" s="87" t="s">
        <v>5</v>
      </c>
      <c r="Q138" s="44">
        <f>AVERAGE(E147:E151)</f>
        <v>356</v>
      </c>
      <c r="R138" s="44">
        <f>+E152</f>
        <v>269</v>
      </c>
      <c r="S138" s="97">
        <f t="shared" si="42"/>
        <v>-87</v>
      </c>
      <c r="T138" s="105">
        <f t="shared" si="43"/>
        <v>-24.43820224719101</v>
      </c>
      <c r="U138" s="39"/>
      <c r="W138" s="87" t="s">
        <v>5</v>
      </c>
      <c r="X138" s="44">
        <f>AVERAGE(E141:E151)</f>
        <v>414.6363636363636</v>
      </c>
      <c r="Y138" s="44">
        <f t="shared" si="47"/>
        <v>269</v>
      </c>
      <c r="Z138" s="97">
        <f t="shared" si="44"/>
        <v>-145.63636363636363</v>
      </c>
      <c r="AA138" s="105">
        <f t="shared" si="45"/>
        <v>-35.12387634290725</v>
      </c>
    </row>
    <row r="139" spans="1:27" ht="12.75">
      <c r="A139" s="75" t="s">
        <v>39</v>
      </c>
      <c r="B139" s="11">
        <f aca="true" t="shared" si="49" ref="B139:M139">+B36-B87</f>
        <v>39</v>
      </c>
      <c r="C139" s="11">
        <f t="shared" si="49"/>
        <v>69</v>
      </c>
      <c r="D139" s="11">
        <f t="shared" si="49"/>
        <v>1076</v>
      </c>
      <c r="E139" s="11">
        <f t="shared" si="49"/>
        <v>570</v>
      </c>
      <c r="F139" s="11">
        <f t="shared" si="49"/>
        <v>226</v>
      </c>
      <c r="G139" s="11">
        <f t="shared" si="49"/>
        <v>508</v>
      </c>
      <c r="H139" s="11">
        <f t="shared" si="49"/>
        <v>3183</v>
      </c>
      <c r="I139" s="11">
        <f t="shared" si="49"/>
        <v>1539</v>
      </c>
      <c r="J139" s="10">
        <f t="shared" si="49"/>
        <v>80</v>
      </c>
      <c r="K139" s="11">
        <f t="shared" si="49"/>
        <v>203</v>
      </c>
      <c r="L139" s="11">
        <f t="shared" si="49"/>
        <v>15</v>
      </c>
      <c r="M139" s="11">
        <f t="shared" si="49"/>
        <v>26</v>
      </c>
      <c r="N139" s="73">
        <f t="shared" si="26"/>
        <v>7534</v>
      </c>
      <c r="P139" s="87" t="s">
        <v>6</v>
      </c>
      <c r="Q139" s="44">
        <f>AVERAGE(F147:F151)</f>
        <v>190.6</v>
      </c>
      <c r="R139" s="44">
        <f>+F152</f>
        <v>201</v>
      </c>
      <c r="S139" s="97">
        <f t="shared" si="42"/>
        <v>10.400000000000006</v>
      </c>
      <c r="T139" s="104">
        <f t="shared" si="43"/>
        <v>5.456453305351524</v>
      </c>
      <c r="U139" s="39"/>
      <c r="W139" s="87" t="s">
        <v>6</v>
      </c>
      <c r="X139" s="44">
        <f>AVERAGE(F142:F151)</f>
        <v>198.2</v>
      </c>
      <c r="Y139" s="44">
        <f t="shared" si="47"/>
        <v>201</v>
      </c>
      <c r="Z139" s="97">
        <f t="shared" si="44"/>
        <v>2.8000000000000114</v>
      </c>
      <c r="AA139" s="104">
        <f t="shared" si="45"/>
        <v>1.4127144298688252</v>
      </c>
    </row>
    <row r="140" spans="1:27" ht="12.75">
      <c r="A140" s="75" t="s">
        <v>40</v>
      </c>
      <c r="B140" s="11">
        <f aca="true" t="shared" si="50" ref="B140:M140">+B37-B88</f>
        <v>24</v>
      </c>
      <c r="C140" s="11">
        <f t="shared" si="50"/>
        <v>77</v>
      </c>
      <c r="D140" s="11">
        <f t="shared" si="50"/>
        <v>859</v>
      </c>
      <c r="E140" s="11">
        <f t="shared" si="50"/>
        <v>740</v>
      </c>
      <c r="F140" s="11">
        <f t="shared" si="50"/>
        <v>281</v>
      </c>
      <c r="G140" s="11">
        <f t="shared" si="50"/>
        <v>464</v>
      </c>
      <c r="H140" s="11">
        <f t="shared" si="50"/>
        <v>2266</v>
      </c>
      <c r="I140" s="11">
        <f t="shared" si="50"/>
        <v>1273</v>
      </c>
      <c r="J140" s="10">
        <f t="shared" si="50"/>
        <v>111</v>
      </c>
      <c r="K140" s="11">
        <f t="shared" si="50"/>
        <v>235</v>
      </c>
      <c r="L140" s="11">
        <f t="shared" si="50"/>
        <v>36</v>
      </c>
      <c r="M140" s="11">
        <f t="shared" si="50"/>
        <v>14</v>
      </c>
      <c r="N140" s="73">
        <f t="shared" si="26"/>
        <v>6380</v>
      </c>
      <c r="P140" s="87" t="s">
        <v>7</v>
      </c>
      <c r="Q140" s="44">
        <f>AVERAGE(G147:G151)</f>
        <v>602.6</v>
      </c>
      <c r="R140" s="44">
        <f>+G152</f>
        <v>794</v>
      </c>
      <c r="S140" s="97">
        <f t="shared" si="42"/>
        <v>191.39999999999998</v>
      </c>
      <c r="T140" s="104">
        <f t="shared" si="43"/>
        <v>31.762363093262522</v>
      </c>
      <c r="U140" s="49"/>
      <c r="W140" s="87" t="s">
        <v>7</v>
      </c>
      <c r="X140" s="44">
        <f>AVERAGE(G142:G151)</f>
        <v>459.2</v>
      </c>
      <c r="Y140" s="44">
        <f t="shared" si="47"/>
        <v>794</v>
      </c>
      <c r="Z140" s="97">
        <f t="shared" si="44"/>
        <v>334.8</v>
      </c>
      <c r="AA140" s="104">
        <f t="shared" si="45"/>
        <v>72.90940766550523</v>
      </c>
    </row>
    <row r="141" spans="1:27" ht="12.75">
      <c r="A141" s="75" t="s">
        <v>41</v>
      </c>
      <c r="B141" s="11">
        <f aca="true" t="shared" si="51" ref="B141:M141">+B38-B89</f>
        <v>31</v>
      </c>
      <c r="C141" s="11">
        <f t="shared" si="51"/>
        <v>41</v>
      </c>
      <c r="D141" s="11">
        <f t="shared" si="51"/>
        <v>951</v>
      </c>
      <c r="E141" s="11">
        <f t="shared" si="51"/>
        <v>491</v>
      </c>
      <c r="F141" s="11">
        <f t="shared" si="51"/>
        <v>257</v>
      </c>
      <c r="G141" s="11">
        <f t="shared" si="51"/>
        <v>401</v>
      </c>
      <c r="H141" s="11">
        <f t="shared" si="51"/>
        <v>2739</v>
      </c>
      <c r="I141" s="11">
        <f t="shared" si="51"/>
        <v>1386</v>
      </c>
      <c r="J141" s="10">
        <f t="shared" si="51"/>
        <v>109</v>
      </c>
      <c r="K141" s="11">
        <f t="shared" si="51"/>
        <v>140</v>
      </c>
      <c r="L141" s="11">
        <f t="shared" si="51"/>
        <v>30</v>
      </c>
      <c r="M141" s="11">
        <f t="shared" si="51"/>
        <v>28</v>
      </c>
      <c r="N141" s="73">
        <f t="shared" si="26"/>
        <v>6604</v>
      </c>
      <c r="P141" s="87" t="s">
        <v>8</v>
      </c>
      <c r="Q141" s="44">
        <f>AVERAGE(H147:H151)</f>
        <v>2483.6</v>
      </c>
      <c r="R141" s="44">
        <f>+H152</f>
        <v>2686</v>
      </c>
      <c r="S141" s="97">
        <f t="shared" si="42"/>
        <v>202.4000000000001</v>
      </c>
      <c r="T141" s="104">
        <f t="shared" si="43"/>
        <v>8.14946046062168</v>
      </c>
      <c r="U141" s="49"/>
      <c r="W141" s="87" t="s">
        <v>8</v>
      </c>
      <c r="X141" s="44">
        <f>AVERAGE(H142:H151)</f>
        <v>2434.4</v>
      </c>
      <c r="Y141" s="44">
        <f t="shared" si="47"/>
        <v>2686</v>
      </c>
      <c r="Z141" s="97">
        <f t="shared" si="44"/>
        <v>251.5999999999999</v>
      </c>
      <c r="AA141" s="104">
        <f t="shared" si="45"/>
        <v>10.335195530726253</v>
      </c>
    </row>
    <row r="142" spans="1:27" ht="12.75">
      <c r="A142" s="75" t="s">
        <v>42</v>
      </c>
      <c r="B142" s="11">
        <f aca="true" t="shared" si="52" ref="B142:M142">+B39-B90</f>
        <v>45</v>
      </c>
      <c r="C142" s="11">
        <f t="shared" si="52"/>
        <v>38</v>
      </c>
      <c r="D142" s="11">
        <f t="shared" si="52"/>
        <v>862</v>
      </c>
      <c r="E142" s="11">
        <f t="shared" si="52"/>
        <v>627</v>
      </c>
      <c r="F142" s="11">
        <f t="shared" si="52"/>
        <v>169</v>
      </c>
      <c r="G142" s="11">
        <f t="shared" si="52"/>
        <v>403</v>
      </c>
      <c r="H142" s="11">
        <f t="shared" si="52"/>
        <v>2107</v>
      </c>
      <c r="I142" s="11">
        <f t="shared" si="52"/>
        <v>840</v>
      </c>
      <c r="J142" s="10">
        <f t="shared" si="52"/>
        <v>71</v>
      </c>
      <c r="K142" s="11">
        <f t="shared" si="52"/>
        <v>164</v>
      </c>
      <c r="L142" s="11">
        <f t="shared" si="52"/>
        <v>28</v>
      </c>
      <c r="M142" s="11">
        <f t="shared" si="52"/>
        <v>23</v>
      </c>
      <c r="N142" s="76">
        <f t="shared" si="26"/>
        <v>5377</v>
      </c>
      <c r="P142" s="87" t="s">
        <v>9</v>
      </c>
      <c r="Q142" s="44">
        <f>AVERAGE(I147:I151)</f>
        <v>883.2</v>
      </c>
      <c r="R142" s="44">
        <f>+I152</f>
        <v>1335</v>
      </c>
      <c r="S142" s="97">
        <f t="shared" si="42"/>
        <v>451.79999999999995</v>
      </c>
      <c r="T142" s="104">
        <f t="shared" si="43"/>
        <v>51.154891304347814</v>
      </c>
      <c r="U142" s="39"/>
      <c r="W142" s="87" t="s">
        <v>9</v>
      </c>
      <c r="X142" s="44">
        <f>AVERAGE(I142:I151)</f>
        <v>912.2</v>
      </c>
      <c r="Y142" s="44">
        <f t="shared" si="47"/>
        <v>1335</v>
      </c>
      <c r="Z142" s="97">
        <f t="shared" si="44"/>
        <v>422.79999999999995</v>
      </c>
      <c r="AA142" s="104">
        <f t="shared" si="45"/>
        <v>46.34948476211356</v>
      </c>
    </row>
    <row r="143" spans="1:27" ht="12.75">
      <c r="A143" s="75" t="s">
        <v>43</v>
      </c>
      <c r="B143" s="11">
        <f aca="true" t="shared" si="53" ref="B143:M143">+B40-B91</f>
        <v>0</v>
      </c>
      <c r="C143" s="11">
        <f t="shared" si="53"/>
        <v>25</v>
      </c>
      <c r="D143" s="11">
        <f t="shared" si="53"/>
        <v>872</v>
      </c>
      <c r="E143" s="11">
        <f t="shared" si="53"/>
        <v>534</v>
      </c>
      <c r="F143" s="11">
        <f t="shared" si="53"/>
        <v>228</v>
      </c>
      <c r="G143" s="11">
        <f t="shared" si="53"/>
        <v>295</v>
      </c>
      <c r="H143" s="11">
        <f t="shared" si="53"/>
        <v>1920</v>
      </c>
      <c r="I143" s="11">
        <f t="shared" si="53"/>
        <v>974</v>
      </c>
      <c r="J143" s="10">
        <f t="shared" si="53"/>
        <v>70</v>
      </c>
      <c r="K143" s="11">
        <f t="shared" si="53"/>
        <v>158</v>
      </c>
      <c r="L143" s="11">
        <f t="shared" si="53"/>
        <v>19</v>
      </c>
      <c r="M143" s="11">
        <f t="shared" si="53"/>
        <v>15</v>
      </c>
      <c r="N143" s="76">
        <f t="shared" si="26"/>
        <v>5110</v>
      </c>
      <c r="P143" s="87" t="s">
        <v>46</v>
      </c>
      <c r="Q143" s="44">
        <f>AVERAGE(J147:J151)</f>
        <v>107</v>
      </c>
      <c r="R143" s="44">
        <f>+J152</f>
        <v>182</v>
      </c>
      <c r="S143" s="97">
        <f t="shared" si="42"/>
        <v>75</v>
      </c>
      <c r="T143" s="104">
        <f t="shared" si="43"/>
        <v>70.09345794392523</v>
      </c>
      <c r="U143" s="39"/>
      <c r="W143" s="87" t="s">
        <v>46</v>
      </c>
      <c r="X143" s="44">
        <f>AVERAGE(J142:J151)</f>
        <v>103.1</v>
      </c>
      <c r="Y143" s="44">
        <f t="shared" si="47"/>
        <v>182</v>
      </c>
      <c r="Z143" s="97">
        <f t="shared" si="44"/>
        <v>78.9</v>
      </c>
      <c r="AA143" s="104">
        <f t="shared" si="45"/>
        <v>76.52764306498547</v>
      </c>
    </row>
    <row r="144" spans="1:27" ht="12.75">
      <c r="A144" s="75" t="s">
        <v>47</v>
      </c>
      <c r="B144" s="11">
        <f aca="true" t="shared" si="54" ref="B144:M144">+B41-B92</f>
        <v>0</v>
      </c>
      <c r="C144" s="11">
        <f t="shared" si="54"/>
        <v>43</v>
      </c>
      <c r="D144" s="11">
        <f t="shared" si="54"/>
        <v>848</v>
      </c>
      <c r="E144" s="11">
        <f t="shared" si="54"/>
        <v>269</v>
      </c>
      <c r="F144" s="11">
        <f t="shared" si="54"/>
        <v>212</v>
      </c>
      <c r="G144" s="11">
        <f t="shared" si="54"/>
        <v>318</v>
      </c>
      <c r="H144" s="11">
        <f t="shared" si="54"/>
        <v>3187</v>
      </c>
      <c r="I144" s="11">
        <f t="shared" si="54"/>
        <v>1405</v>
      </c>
      <c r="J144" s="11">
        <f t="shared" si="54"/>
        <v>119</v>
      </c>
      <c r="K144" s="11">
        <f t="shared" si="54"/>
        <v>461</v>
      </c>
      <c r="L144" s="11">
        <f t="shared" si="54"/>
        <v>56</v>
      </c>
      <c r="M144" s="11">
        <f t="shared" si="54"/>
        <v>20</v>
      </c>
      <c r="N144" s="76">
        <f t="shared" si="26"/>
        <v>6938</v>
      </c>
      <c r="P144" s="87" t="s">
        <v>10</v>
      </c>
      <c r="Q144" s="44">
        <f>AVERAGE(K147:K151)</f>
        <v>194.8</v>
      </c>
      <c r="R144" s="44">
        <f>+K152</f>
        <v>331</v>
      </c>
      <c r="S144" s="97">
        <f t="shared" si="42"/>
        <v>136.2</v>
      </c>
      <c r="T144" s="104">
        <f t="shared" si="43"/>
        <v>69.91786447638603</v>
      </c>
      <c r="U144" s="39"/>
      <c r="W144" s="87" t="s">
        <v>10</v>
      </c>
      <c r="X144" s="44">
        <f>AVERAGE(K142:K151)</f>
        <v>212</v>
      </c>
      <c r="Y144" s="44">
        <f t="shared" si="47"/>
        <v>331</v>
      </c>
      <c r="Z144" s="97">
        <f t="shared" si="44"/>
        <v>119</v>
      </c>
      <c r="AA144" s="104">
        <f t="shared" si="45"/>
        <v>56.132075471698116</v>
      </c>
    </row>
    <row r="145" spans="1:27" ht="12.75">
      <c r="A145" s="75" t="s">
        <v>48</v>
      </c>
      <c r="B145" s="11">
        <f aca="true" t="shared" si="55" ref="B145:M145">+B42-B93</f>
        <v>0</v>
      </c>
      <c r="C145" s="11">
        <f t="shared" si="55"/>
        <v>31</v>
      </c>
      <c r="D145" s="11">
        <f t="shared" si="55"/>
        <v>635</v>
      </c>
      <c r="E145" s="11">
        <f t="shared" si="55"/>
        <v>426</v>
      </c>
      <c r="F145" s="11">
        <f t="shared" si="55"/>
        <v>210</v>
      </c>
      <c r="G145" s="11">
        <f t="shared" si="55"/>
        <v>253</v>
      </c>
      <c r="H145" s="11">
        <f t="shared" si="55"/>
        <v>2886</v>
      </c>
      <c r="I145" s="11">
        <f t="shared" si="55"/>
        <v>1068</v>
      </c>
      <c r="J145" s="11">
        <f t="shared" si="55"/>
        <v>196</v>
      </c>
      <c r="K145" s="11">
        <f t="shared" si="55"/>
        <v>339</v>
      </c>
      <c r="L145" s="11">
        <f t="shared" si="55"/>
        <v>26</v>
      </c>
      <c r="M145" s="11">
        <f t="shared" si="55"/>
        <v>25</v>
      </c>
      <c r="N145" s="76">
        <f>SUM(B145:M145)</f>
        <v>6095</v>
      </c>
      <c r="P145" s="87" t="s">
        <v>11</v>
      </c>
      <c r="Q145" s="44">
        <f>AVERAGE(L147:L151)</f>
        <v>29.4</v>
      </c>
      <c r="R145" s="44">
        <f>+L152</f>
        <v>47</v>
      </c>
      <c r="S145" s="97">
        <f t="shared" si="42"/>
        <v>17.6</v>
      </c>
      <c r="T145" s="104">
        <f t="shared" si="43"/>
        <v>59.8639455782313</v>
      </c>
      <c r="U145" s="49"/>
      <c r="W145" s="87" t="s">
        <v>11</v>
      </c>
      <c r="X145" s="44">
        <f>AVERAGE(L142:L151)</f>
        <v>28.2</v>
      </c>
      <c r="Y145" s="44">
        <f t="shared" si="47"/>
        <v>47</v>
      </c>
      <c r="Z145" s="97">
        <f t="shared" si="44"/>
        <v>18.8</v>
      </c>
      <c r="AA145" s="104">
        <f t="shared" si="45"/>
        <v>66.66666666666667</v>
      </c>
    </row>
    <row r="146" spans="1:27" ht="12.75">
      <c r="A146" s="75" t="s">
        <v>63</v>
      </c>
      <c r="B146" s="11">
        <f aca="true" t="shared" si="56" ref="B146:M146">+B43-B94</f>
        <v>0</v>
      </c>
      <c r="C146" s="11">
        <f t="shared" si="56"/>
        <v>18</v>
      </c>
      <c r="D146" s="11">
        <f t="shared" si="56"/>
        <v>700</v>
      </c>
      <c r="E146" s="11">
        <f t="shared" si="56"/>
        <v>434</v>
      </c>
      <c r="F146" s="11">
        <f t="shared" si="56"/>
        <v>210</v>
      </c>
      <c r="G146" s="11">
        <f t="shared" si="56"/>
        <v>310</v>
      </c>
      <c r="H146" s="11">
        <f t="shared" si="56"/>
        <v>1826</v>
      </c>
      <c r="I146" s="11">
        <f t="shared" si="56"/>
        <v>419</v>
      </c>
      <c r="J146" s="11">
        <f t="shared" si="56"/>
        <v>40</v>
      </c>
      <c r="K146" s="11">
        <f t="shared" si="56"/>
        <v>24</v>
      </c>
      <c r="L146" s="11">
        <f t="shared" si="56"/>
        <v>6</v>
      </c>
      <c r="M146" s="11">
        <f t="shared" si="56"/>
        <v>17</v>
      </c>
      <c r="N146" s="76">
        <f>SUM(B146:M146)</f>
        <v>4004</v>
      </c>
      <c r="P146" s="88" t="s">
        <v>12</v>
      </c>
      <c r="Q146" s="45">
        <f>AVERAGE(M147:M151)</f>
        <v>14.8</v>
      </c>
      <c r="R146" s="45">
        <f>+M152</f>
        <v>25</v>
      </c>
      <c r="S146" s="98">
        <f t="shared" si="42"/>
        <v>10.2</v>
      </c>
      <c r="T146" s="143">
        <f t="shared" si="43"/>
        <v>68.9189189189189</v>
      </c>
      <c r="U146" s="39"/>
      <c r="W146" s="88" t="s">
        <v>12</v>
      </c>
      <c r="X146" s="45">
        <f>AVERAGE(M142:M151)</f>
        <v>17.4</v>
      </c>
      <c r="Y146" s="45">
        <f t="shared" si="47"/>
        <v>25</v>
      </c>
      <c r="Z146" s="98">
        <f t="shared" si="44"/>
        <v>7.600000000000001</v>
      </c>
      <c r="AA146" s="143">
        <f t="shared" si="45"/>
        <v>43.67816091954024</v>
      </c>
    </row>
    <row r="147" spans="1:27" ht="15">
      <c r="A147" s="77" t="s">
        <v>73</v>
      </c>
      <c r="B147" s="35">
        <f aca="true" t="shared" si="57" ref="B147:M147">+B44-B95</f>
        <v>0</v>
      </c>
      <c r="C147" s="35">
        <f t="shared" si="57"/>
        <v>48</v>
      </c>
      <c r="D147" s="35">
        <f t="shared" si="57"/>
        <v>814</v>
      </c>
      <c r="E147" s="35">
        <f t="shared" si="57"/>
        <v>577</v>
      </c>
      <c r="F147" s="35">
        <f t="shared" si="57"/>
        <v>213</v>
      </c>
      <c r="G147" s="35">
        <f t="shared" si="57"/>
        <v>473</v>
      </c>
      <c r="H147" s="35">
        <f t="shared" si="57"/>
        <v>2005</v>
      </c>
      <c r="I147" s="35">
        <f t="shared" si="57"/>
        <v>580</v>
      </c>
      <c r="J147" s="35">
        <f t="shared" si="57"/>
        <v>69</v>
      </c>
      <c r="K147" s="35">
        <f t="shared" si="57"/>
        <v>97</v>
      </c>
      <c r="L147" s="35">
        <f t="shared" si="57"/>
        <v>17</v>
      </c>
      <c r="M147" s="35">
        <f t="shared" si="57"/>
        <v>22</v>
      </c>
      <c r="N147" s="78">
        <f t="shared" si="26"/>
        <v>4915</v>
      </c>
      <c r="P147" s="92" t="s">
        <v>70</v>
      </c>
      <c r="Q147" s="94">
        <f>SUM(Q135:Q146)</f>
        <v>5791.999999999999</v>
      </c>
      <c r="R147" s="94">
        <f>SUM(R135:R146)</f>
        <v>6748</v>
      </c>
      <c r="S147" s="94">
        <f>+R147-Q147</f>
        <v>956.0000000000009</v>
      </c>
      <c r="T147" s="95">
        <f>IF(R147&gt;0,(R147-Q147)*100/Q147,0)</f>
        <v>16.50552486187847</v>
      </c>
      <c r="U147" s="49"/>
      <c r="W147" s="89" t="s">
        <v>70</v>
      </c>
      <c r="X147" s="90">
        <f>SUM(X135:X146)</f>
        <v>5656.036363636364</v>
      </c>
      <c r="Y147" s="90">
        <f>SUM(Y135:Y146)</f>
        <v>6748</v>
      </c>
      <c r="Z147" s="90">
        <f>+Y147-X147</f>
        <v>1091.9636363636364</v>
      </c>
      <c r="AA147" s="91">
        <f>IF(Y147&gt;0,(Y147-X147)*100/X147,0)</f>
        <v>19.30616364816994</v>
      </c>
    </row>
    <row r="148" spans="1:21" ht="12.75">
      <c r="A148" s="79" t="s">
        <v>78</v>
      </c>
      <c r="B148" s="10">
        <f aca="true" t="shared" si="58" ref="B148:N148">B45-B96</f>
        <v>1</v>
      </c>
      <c r="C148" s="10">
        <f t="shared" si="58"/>
        <v>73</v>
      </c>
      <c r="D148" s="10">
        <f t="shared" si="58"/>
        <v>899</v>
      </c>
      <c r="E148" s="10">
        <f t="shared" si="58"/>
        <v>298</v>
      </c>
      <c r="F148" s="10">
        <f t="shared" si="58"/>
        <v>162</v>
      </c>
      <c r="G148" s="10">
        <f t="shared" si="58"/>
        <v>499</v>
      </c>
      <c r="H148" s="10">
        <f t="shared" si="58"/>
        <v>2508</v>
      </c>
      <c r="I148" s="10">
        <f t="shared" si="58"/>
        <v>727</v>
      </c>
      <c r="J148" s="10">
        <f t="shared" si="58"/>
        <v>89</v>
      </c>
      <c r="K148" s="10">
        <f t="shared" si="58"/>
        <v>163</v>
      </c>
      <c r="L148" s="10">
        <f t="shared" si="58"/>
        <v>38</v>
      </c>
      <c r="M148" s="10">
        <f t="shared" si="58"/>
        <v>12</v>
      </c>
      <c r="N148" s="80">
        <f t="shared" si="58"/>
        <v>5469</v>
      </c>
      <c r="P148" s="37"/>
      <c r="Q148" s="34"/>
      <c r="R148" s="34"/>
      <c r="S148" s="38"/>
      <c r="T148" s="49"/>
      <c r="U148" s="49"/>
    </row>
    <row r="149" spans="1:21" ht="12.75">
      <c r="A149" s="79" t="s">
        <v>79</v>
      </c>
      <c r="B149" s="10">
        <f aca="true" t="shared" si="59" ref="B149:N149">B46-B97</f>
        <v>0</v>
      </c>
      <c r="C149" s="10">
        <f t="shared" si="59"/>
        <v>71</v>
      </c>
      <c r="D149" s="10">
        <f t="shared" si="59"/>
        <v>951</v>
      </c>
      <c r="E149" s="10">
        <f t="shared" si="59"/>
        <v>305</v>
      </c>
      <c r="F149" s="10">
        <f t="shared" si="59"/>
        <v>199</v>
      </c>
      <c r="G149" s="10">
        <f t="shared" si="59"/>
        <v>582</v>
      </c>
      <c r="H149" s="10">
        <f t="shared" si="59"/>
        <v>2408</v>
      </c>
      <c r="I149" s="10">
        <f t="shared" si="59"/>
        <v>850</v>
      </c>
      <c r="J149" s="10">
        <f t="shared" si="59"/>
        <v>77</v>
      </c>
      <c r="K149" s="10">
        <f t="shared" si="59"/>
        <v>169</v>
      </c>
      <c r="L149" s="10">
        <f t="shared" si="59"/>
        <v>17</v>
      </c>
      <c r="M149" s="10">
        <f t="shared" si="59"/>
        <v>10</v>
      </c>
      <c r="N149" s="80">
        <f t="shared" si="59"/>
        <v>5639</v>
      </c>
      <c r="P149" s="37"/>
      <c r="Q149" s="34"/>
      <c r="R149" s="34"/>
      <c r="S149" s="38"/>
      <c r="T149" s="39"/>
      <c r="U149" s="39"/>
    </row>
    <row r="150" spans="1:21" ht="12.75">
      <c r="A150" s="77" t="s">
        <v>91</v>
      </c>
      <c r="B150" s="201">
        <v>0</v>
      </c>
      <c r="C150" s="202">
        <v>74</v>
      </c>
      <c r="D150" s="202">
        <v>839</v>
      </c>
      <c r="E150" s="202">
        <v>330</v>
      </c>
      <c r="F150" s="202">
        <v>185</v>
      </c>
      <c r="G150" s="202">
        <v>672</v>
      </c>
      <c r="H150" s="202">
        <v>2842</v>
      </c>
      <c r="I150" s="202">
        <v>957</v>
      </c>
      <c r="J150" s="202">
        <v>117</v>
      </c>
      <c r="K150" s="202">
        <v>218</v>
      </c>
      <c r="L150" s="202">
        <v>25</v>
      </c>
      <c r="M150" s="202">
        <v>5</v>
      </c>
      <c r="N150" s="203">
        <f>SUM(B150:M150)</f>
        <v>6264</v>
      </c>
      <c r="P150" s="37"/>
      <c r="Q150" s="34"/>
      <c r="R150" s="34"/>
      <c r="S150" s="38"/>
      <c r="T150" s="39"/>
      <c r="U150" s="39"/>
    </row>
    <row r="151" spans="1:21" ht="12.75">
      <c r="A151" s="195" t="s">
        <v>93</v>
      </c>
      <c r="B151" s="203">
        <f aca="true" t="shared" si="60" ref="B151:M151">B49-B99</f>
        <v>27</v>
      </c>
      <c r="C151" s="203">
        <f t="shared" si="60"/>
        <v>96</v>
      </c>
      <c r="D151" s="203">
        <f t="shared" si="60"/>
        <v>757</v>
      </c>
      <c r="E151" s="203">
        <f t="shared" si="60"/>
        <v>270</v>
      </c>
      <c r="F151" s="203">
        <f t="shared" si="60"/>
        <v>194</v>
      </c>
      <c r="G151" s="203">
        <f t="shared" si="60"/>
        <v>787</v>
      </c>
      <c r="H151" s="203">
        <f t="shared" si="60"/>
        <v>2655</v>
      </c>
      <c r="I151" s="203">
        <f t="shared" si="60"/>
        <v>1302</v>
      </c>
      <c r="J151" s="203">
        <f t="shared" si="60"/>
        <v>183</v>
      </c>
      <c r="K151" s="203">
        <f t="shared" si="60"/>
        <v>327</v>
      </c>
      <c r="L151" s="203">
        <f t="shared" si="60"/>
        <v>50</v>
      </c>
      <c r="M151" s="203">
        <f t="shared" si="60"/>
        <v>25</v>
      </c>
      <c r="N151" s="203">
        <f>SUM(B151:M151)</f>
        <v>6673</v>
      </c>
      <c r="P151" s="37"/>
      <c r="Q151" s="34"/>
      <c r="R151" s="34"/>
      <c r="S151" s="38"/>
      <c r="T151" s="39"/>
      <c r="U151" s="39"/>
    </row>
    <row r="152" spans="1:21" ht="12.75">
      <c r="A152" s="115" t="s">
        <v>102</v>
      </c>
      <c r="B152" s="181">
        <v>27</v>
      </c>
      <c r="C152" s="181">
        <v>96</v>
      </c>
      <c r="D152" s="181">
        <v>755</v>
      </c>
      <c r="E152" s="181">
        <v>269</v>
      </c>
      <c r="F152" s="181">
        <v>201</v>
      </c>
      <c r="G152" s="181">
        <v>794</v>
      </c>
      <c r="H152" s="181">
        <v>2686</v>
      </c>
      <c r="I152" s="181">
        <v>1335</v>
      </c>
      <c r="J152" s="181">
        <v>182</v>
      </c>
      <c r="K152" s="181">
        <v>331</v>
      </c>
      <c r="L152" s="181">
        <v>47</v>
      </c>
      <c r="M152" s="181">
        <v>25</v>
      </c>
      <c r="N152" s="181">
        <f>SUM(B152:M152)</f>
        <v>6748</v>
      </c>
      <c r="P152" s="37"/>
      <c r="Q152" s="34"/>
      <c r="R152" s="34"/>
      <c r="S152" s="38"/>
      <c r="T152" s="39"/>
      <c r="U152" s="39"/>
    </row>
    <row r="153" spans="1:14" ht="30">
      <c r="A153" s="81" t="s">
        <v>108</v>
      </c>
      <c r="B153" s="70">
        <f aca="true" t="shared" si="61" ref="B153:N153">SUM(B121:B152)</f>
        <v>514</v>
      </c>
      <c r="C153" s="70">
        <f t="shared" si="61"/>
        <v>1684</v>
      </c>
      <c r="D153" s="70">
        <f t="shared" si="61"/>
        <v>29577</v>
      </c>
      <c r="E153" s="70">
        <f t="shared" si="61"/>
        <v>14150</v>
      </c>
      <c r="F153" s="70">
        <f t="shared" si="61"/>
        <v>7434</v>
      </c>
      <c r="G153" s="70">
        <f t="shared" si="61"/>
        <v>13288</v>
      </c>
      <c r="H153" s="70">
        <f t="shared" si="61"/>
        <v>72333</v>
      </c>
      <c r="I153" s="70">
        <f t="shared" si="61"/>
        <v>29224</v>
      </c>
      <c r="J153" s="70">
        <f t="shared" si="61"/>
        <v>3522</v>
      </c>
      <c r="K153" s="70">
        <f t="shared" si="61"/>
        <v>7996</v>
      </c>
      <c r="L153" s="70">
        <f t="shared" si="61"/>
        <v>1430</v>
      </c>
      <c r="M153" s="70">
        <f t="shared" si="61"/>
        <v>719</v>
      </c>
      <c r="N153" s="70">
        <f t="shared" si="61"/>
        <v>181871</v>
      </c>
    </row>
    <row r="154" spans="1:14" ht="30">
      <c r="A154" s="64" t="s">
        <v>109</v>
      </c>
      <c r="B154" s="65">
        <f aca="true" t="shared" si="62" ref="B154:N154">AVERAGE(B121:B152)</f>
        <v>16.0625</v>
      </c>
      <c r="C154" s="65">
        <f t="shared" si="62"/>
        <v>52.625</v>
      </c>
      <c r="D154" s="65">
        <f t="shared" si="62"/>
        <v>924.28125</v>
      </c>
      <c r="E154" s="65">
        <f t="shared" si="62"/>
        <v>442.1875</v>
      </c>
      <c r="F154" s="65">
        <f t="shared" si="62"/>
        <v>232.3125</v>
      </c>
      <c r="G154" s="65">
        <f t="shared" si="62"/>
        <v>415.25</v>
      </c>
      <c r="H154" s="65">
        <f t="shared" si="62"/>
        <v>2260.40625</v>
      </c>
      <c r="I154" s="65">
        <f t="shared" si="62"/>
        <v>913.25</v>
      </c>
      <c r="J154" s="65">
        <f t="shared" si="62"/>
        <v>110.0625</v>
      </c>
      <c r="K154" s="65">
        <f t="shared" si="62"/>
        <v>249.875</v>
      </c>
      <c r="L154" s="65">
        <f t="shared" si="62"/>
        <v>44.6875</v>
      </c>
      <c r="M154" s="65">
        <f t="shared" si="62"/>
        <v>22.46875</v>
      </c>
      <c r="N154" s="65">
        <f t="shared" si="62"/>
        <v>5683.46875</v>
      </c>
    </row>
    <row r="155" spans="1:14" ht="15">
      <c r="A155" s="66" t="s">
        <v>44</v>
      </c>
      <c r="B155" s="67">
        <f>(B153/$N$153)*100</f>
        <v>0.28261789950019517</v>
      </c>
      <c r="C155" s="67">
        <f aca="true" t="shared" si="63" ref="C155:M155">(C153/$N$153)*100</f>
        <v>0.9259310170395499</v>
      </c>
      <c r="D155" s="67">
        <f t="shared" si="63"/>
        <v>16.262625707232047</v>
      </c>
      <c r="E155" s="67">
        <f t="shared" si="63"/>
        <v>7.780239840326384</v>
      </c>
      <c r="F155" s="67">
        <f t="shared" si="63"/>
        <v>4.0875125775962085</v>
      </c>
      <c r="G155" s="67">
        <f t="shared" si="63"/>
        <v>7.306277526378587</v>
      </c>
      <c r="H155" s="67">
        <f t="shared" si="63"/>
        <v>39.77159635125996</v>
      </c>
      <c r="I155" s="67">
        <f t="shared" si="63"/>
        <v>16.06853209142744</v>
      </c>
      <c r="J155" s="67">
        <f t="shared" si="63"/>
        <v>1.9365374358748781</v>
      </c>
      <c r="K155" s="67">
        <f t="shared" si="63"/>
        <v>4.396522810123659</v>
      </c>
      <c r="L155" s="67">
        <f t="shared" si="63"/>
        <v>0.7862715881036559</v>
      </c>
      <c r="M155" s="67">
        <f t="shared" si="63"/>
        <v>0.39533515513743256</v>
      </c>
      <c r="N155" s="68">
        <f>SUM(B155:M155)</f>
        <v>100</v>
      </c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7" ht="45">
      <c r="A157" s="62" t="s">
        <v>97</v>
      </c>
      <c r="B157" s="63">
        <f>SUM(B147:B151)</f>
        <v>28</v>
      </c>
      <c r="C157" s="63">
        <f aca="true" t="shared" si="64" ref="C157:N157">SUM(C147:C151)</f>
        <v>362</v>
      </c>
      <c r="D157" s="63">
        <f t="shared" si="64"/>
        <v>4260</v>
      </c>
      <c r="E157" s="63">
        <f t="shared" si="64"/>
        <v>1780</v>
      </c>
      <c r="F157" s="63">
        <f t="shared" si="64"/>
        <v>953</v>
      </c>
      <c r="G157" s="63">
        <f t="shared" si="64"/>
        <v>3013</v>
      </c>
      <c r="H157" s="63">
        <f t="shared" si="64"/>
        <v>12418</v>
      </c>
      <c r="I157" s="63">
        <f t="shared" si="64"/>
        <v>4416</v>
      </c>
      <c r="J157" s="63">
        <f t="shared" si="64"/>
        <v>535</v>
      </c>
      <c r="K157" s="63">
        <f t="shared" si="64"/>
        <v>974</v>
      </c>
      <c r="L157" s="63">
        <f t="shared" si="64"/>
        <v>147</v>
      </c>
      <c r="M157" s="63">
        <f t="shared" si="64"/>
        <v>74</v>
      </c>
      <c r="N157" s="221">
        <f t="shared" si="64"/>
        <v>28960</v>
      </c>
      <c r="O157" s="8"/>
      <c r="P157" s="8"/>
      <c r="Q157" s="8"/>
    </row>
    <row r="158" spans="1:17" ht="45">
      <c r="A158" s="64" t="s">
        <v>96</v>
      </c>
      <c r="B158" s="65">
        <f>AVERAGE(B147:B151)</f>
        <v>5.6</v>
      </c>
      <c r="C158" s="65">
        <f aca="true" t="shared" si="65" ref="C158:N158">AVERAGE(C147:C151)</f>
        <v>72.4</v>
      </c>
      <c r="D158" s="65">
        <f t="shared" si="65"/>
        <v>852</v>
      </c>
      <c r="E158" s="65">
        <f t="shared" si="65"/>
        <v>356</v>
      </c>
      <c r="F158" s="65">
        <f t="shared" si="65"/>
        <v>190.6</v>
      </c>
      <c r="G158" s="65">
        <f t="shared" si="65"/>
        <v>602.6</v>
      </c>
      <c r="H158" s="65">
        <f t="shared" si="65"/>
        <v>2483.6</v>
      </c>
      <c r="I158" s="65">
        <f t="shared" si="65"/>
        <v>883.2</v>
      </c>
      <c r="J158" s="65">
        <f t="shared" si="65"/>
        <v>107</v>
      </c>
      <c r="K158" s="65">
        <f t="shared" si="65"/>
        <v>194.8</v>
      </c>
      <c r="L158" s="65">
        <f t="shared" si="65"/>
        <v>29.4</v>
      </c>
      <c r="M158" s="65">
        <f t="shared" si="65"/>
        <v>14.8</v>
      </c>
      <c r="N158" s="222">
        <f t="shared" si="65"/>
        <v>5792</v>
      </c>
      <c r="O158" s="8"/>
      <c r="P158" s="8"/>
      <c r="Q158" s="8"/>
    </row>
    <row r="159" spans="1:17" ht="15">
      <c r="A159" s="66" t="s">
        <v>44</v>
      </c>
      <c r="B159" s="67">
        <f>(B157/$N$157)*100</f>
        <v>0.09668508287292818</v>
      </c>
      <c r="C159" s="67">
        <f aca="true" t="shared" si="66" ref="C159:M159">(C157/$N$157)*100</f>
        <v>1.25</v>
      </c>
      <c r="D159" s="67">
        <f>(D157/$N$157)*100</f>
        <v>14.709944751381215</v>
      </c>
      <c r="E159" s="67">
        <f t="shared" si="66"/>
        <v>6.1464088397790055</v>
      </c>
      <c r="F159" s="67">
        <f t="shared" si="66"/>
        <v>3.2907458563535914</v>
      </c>
      <c r="G159" s="67">
        <f t="shared" si="66"/>
        <v>10.404005524861878</v>
      </c>
      <c r="H159" s="67">
        <f t="shared" si="66"/>
        <v>42.879834254143645</v>
      </c>
      <c r="I159" s="67">
        <f t="shared" si="66"/>
        <v>15.248618784530388</v>
      </c>
      <c r="J159" s="67">
        <f t="shared" si="66"/>
        <v>1.847375690607735</v>
      </c>
      <c r="K159" s="67">
        <f t="shared" si="66"/>
        <v>3.363259668508287</v>
      </c>
      <c r="L159" s="67">
        <f t="shared" si="66"/>
        <v>0.5075966850828729</v>
      </c>
      <c r="M159" s="67">
        <f t="shared" si="66"/>
        <v>0.2555248618784531</v>
      </c>
      <c r="N159" s="68">
        <f>SUM(B159:M159)</f>
        <v>100.00000000000001</v>
      </c>
      <c r="O159" s="8"/>
      <c r="P159" s="8"/>
      <c r="Q159" s="8"/>
    </row>
    <row r="160" ht="12.75">
      <c r="A160" s="3" t="s">
        <v>56</v>
      </c>
    </row>
    <row r="161" ht="12.75">
      <c r="N161" s="1"/>
    </row>
  </sheetData>
  <sheetProtection/>
  <mergeCells count="19">
    <mergeCell ref="A119:A120"/>
    <mergeCell ref="N119:N120"/>
    <mergeCell ref="W27:AA27"/>
    <mergeCell ref="W81:AA81"/>
    <mergeCell ref="A8:A9"/>
    <mergeCell ref="N8:N9"/>
    <mergeCell ref="A67:A68"/>
    <mergeCell ref="N67:N68"/>
    <mergeCell ref="P44:U44"/>
    <mergeCell ref="A5:N5"/>
    <mergeCell ref="A6:N6"/>
    <mergeCell ref="A64:N64"/>
    <mergeCell ref="A65:N65"/>
    <mergeCell ref="P27:U27"/>
    <mergeCell ref="W133:AA133"/>
    <mergeCell ref="P81:T81"/>
    <mergeCell ref="P133:T133"/>
    <mergeCell ref="A116:N116"/>
    <mergeCell ref="A117:N117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2"/>
  <sheetViews>
    <sheetView showGridLines="0" zoomScale="70" zoomScaleNormal="70" zoomScalePageLayoutView="0" workbookViewId="0" topLeftCell="A1">
      <selection activeCell="F1" sqref="F1"/>
    </sheetView>
  </sheetViews>
  <sheetFormatPr defaultColWidth="11.421875" defaultRowHeight="12.75"/>
  <cols>
    <col min="1" max="1" width="17.8515625" style="0" customWidth="1"/>
    <col min="2" max="2" width="9.140625" style="0" bestFit="1" customWidth="1"/>
    <col min="3" max="3" width="16.28125" style="0" customWidth="1"/>
    <col min="4" max="4" width="14.8515625" style="0" bestFit="1" customWidth="1"/>
    <col min="5" max="5" width="14.00390625" style="0" customWidth="1"/>
    <col min="6" max="6" width="16.00390625" style="0" customWidth="1"/>
    <col min="7" max="7" width="14.8515625" style="0" bestFit="1" customWidth="1"/>
    <col min="8" max="8" width="15.140625" style="0" customWidth="1"/>
    <col min="9" max="9" width="14.8515625" style="0" customWidth="1"/>
    <col min="10" max="10" width="14.57421875" style="0" customWidth="1"/>
    <col min="11" max="11" width="14.421875" style="0" customWidth="1"/>
    <col min="12" max="12" width="14.00390625" style="0" customWidth="1"/>
    <col min="13" max="13" width="15.7109375" style="0" customWidth="1"/>
    <col min="14" max="14" width="16.421875" style="0" customWidth="1"/>
    <col min="15" max="15" width="3.00390625" style="0" customWidth="1"/>
    <col min="16" max="16" width="10.140625" style="0" bestFit="1" customWidth="1"/>
    <col min="18" max="18" width="16.00390625" style="0" customWidth="1"/>
    <col min="19" max="19" width="13.8515625" style="0" customWidth="1"/>
    <col min="20" max="20" width="13.7109375" style="0" bestFit="1" customWidth="1"/>
    <col min="21" max="21" width="15.00390625" style="0" customWidth="1"/>
  </cols>
  <sheetData>
    <row r="1" ht="12.75">
      <c r="A1" s="251" t="s">
        <v>45</v>
      </c>
    </row>
    <row r="2" ht="12.75">
      <c r="A2" s="251" t="s">
        <v>95</v>
      </c>
    </row>
    <row r="3" ht="12.75">
      <c r="A3" s="251" t="s">
        <v>101</v>
      </c>
    </row>
    <row r="5" spans="1:14" ht="15.75">
      <c r="A5" s="253" t="s">
        <v>65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4" ht="15.75">
      <c r="A6" s="254" t="s">
        <v>110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8" spans="1:14" ht="15">
      <c r="A8" s="258" t="s">
        <v>81</v>
      </c>
      <c r="B8" s="72" t="s">
        <v>87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260" t="s">
        <v>1</v>
      </c>
    </row>
    <row r="9" spans="1:14" ht="15">
      <c r="A9" s="263"/>
      <c r="B9" s="111" t="s">
        <v>2</v>
      </c>
      <c r="C9" s="111" t="s">
        <v>3</v>
      </c>
      <c r="D9" s="111" t="s">
        <v>4</v>
      </c>
      <c r="E9" s="111" t="s">
        <v>5</v>
      </c>
      <c r="F9" s="111" t="s">
        <v>6</v>
      </c>
      <c r="G9" s="111" t="s">
        <v>7</v>
      </c>
      <c r="H9" s="111" t="s">
        <v>8</v>
      </c>
      <c r="I9" s="111" t="s">
        <v>9</v>
      </c>
      <c r="J9" s="111" t="s">
        <v>46</v>
      </c>
      <c r="K9" s="111" t="s">
        <v>10</v>
      </c>
      <c r="L9" s="111" t="s">
        <v>11</v>
      </c>
      <c r="M9" s="111" t="s">
        <v>12</v>
      </c>
      <c r="N9" s="264"/>
    </row>
    <row r="10" spans="1:14" ht="12.75">
      <c r="A10" s="112" t="s">
        <v>13</v>
      </c>
      <c r="B10" s="148">
        <v>0</v>
      </c>
      <c r="C10" s="148">
        <v>148</v>
      </c>
      <c r="D10" s="148">
        <v>17264</v>
      </c>
      <c r="E10" s="148">
        <v>613</v>
      </c>
      <c r="F10" s="148">
        <v>4066</v>
      </c>
      <c r="G10" s="148">
        <v>1263</v>
      </c>
      <c r="H10" s="148">
        <v>2503</v>
      </c>
      <c r="I10" s="148">
        <v>391</v>
      </c>
      <c r="J10" s="148"/>
      <c r="K10" s="148">
        <v>208</v>
      </c>
      <c r="L10" s="148">
        <v>2</v>
      </c>
      <c r="M10" s="148">
        <v>0</v>
      </c>
      <c r="N10" s="30">
        <f aca="true" t="shared" si="0" ref="N10:N46">SUM(B10:M10)</f>
        <v>26458</v>
      </c>
    </row>
    <row r="11" spans="1:14" ht="12.75">
      <c r="A11" s="113" t="s">
        <v>14</v>
      </c>
      <c r="B11" s="15">
        <v>0</v>
      </c>
      <c r="C11" s="15">
        <v>43</v>
      </c>
      <c r="D11" s="15">
        <v>1179</v>
      </c>
      <c r="E11" s="15">
        <v>1664</v>
      </c>
      <c r="F11" s="15">
        <v>2926</v>
      </c>
      <c r="G11" s="15">
        <v>6604</v>
      </c>
      <c r="H11" s="15">
        <v>9152</v>
      </c>
      <c r="I11" s="15">
        <v>4740</v>
      </c>
      <c r="J11" s="15"/>
      <c r="K11" s="15">
        <v>1668</v>
      </c>
      <c r="L11" s="15">
        <v>1006</v>
      </c>
      <c r="M11" s="15">
        <v>981</v>
      </c>
      <c r="N11" s="16">
        <f t="shared" si="0"/>
        <v>29963</v>
      </c>
    </row>
    <row r="12" spans="1:14" ht="12.75">
      <c r="A12" s="113" t="s">
        <v>15</v>
      </c>
      <c r="B12" s="15">
        <v>0</v>
      </c>
      <c r="C12" s="15">
        <v>223</v>
      </c>
      <c r="D12" s="15">
        <v>1763</v>
      </c>
      <c r="E12" s="15">
        <v>2336</v>
      </c>
      <c r="F12" s="15">
        <v>805</v>
      </c>
      <c r="G12" s="15">
        <v>2401</v>
      </c>
      <c r="H12" s="15">
        <v>9515</v>
      </c>
      <c r="I12" s="15">
        <v>30365</v>
      </c>
      <c r="J12" s="15"/>
      <c r="K12" s="15">
        <v>24199</v>
      </c>
      <c r="L12" s="15">
        <v>743</v>
      </c>
      <c r="M12" s="15">
        <v>3865</v>
      </c>
      <c r="N12" s="16">
        <f t="shared" si="0"/>
        <v>76215</v>
      </c>
    </row>
    <row r="13" spans="1:14" ht="12.75">
      <c r="A13" s="113" t="s">
        <v>16</v>
      </c>
      <c r="B13" s="15">
        <v>0</v>
      </c>
      <c r="C13" s="15">
        <v>148</v>
      </c>
      <c r="D13" s="15">
        <v>2237</v>
      </c>
      <c r="E13" s="15">
        <v>1782</v>
      </c>
      <c r="F13" s="15">
        <v>6325</v>
      </c>
      <c r="G13" s="15">
        <v>3552</v>
      </c>
      <c r="H13" s="15">
        <v>4560</v>
      </c>
      <c r="I13" s="15">
        <v>2112</v>
      </c>
      <c r="J13" s="15"/>
      <c r="K13" s="15">
        <v>1493</v>
      </c>
      <c r="L13" s="15">
        <v>243</v>
      </c>
      <c r="M13" s="15">
        <v>83</v>
      </c>
      <c r="N13" s="16">
        <f t="shared" si="0"/>
        <v>22535</v>
      </c>
    </row>
    <row r="14" spans="1:14" ht="12.75">
      <c r="A14" s="113" t="s">
        <v>17</v>
      </c>
      <c r="B14" s="15">
        <v>7</v>
      </c>
      <c r="C14" s="15">
        <v>129</v>
      </c>
      <c r="D14" s="15">
        <v>7345</v>
      </c>
      <c r="E14" s="15">
        <v>2835</v>
      </c>
      <c r="F14" s="15">
        <v>3491</v>
      </c>
      <c r="G14" s="15">
        <v>4661</v>
      </c>
      <c r="H14" s="15">
        <v>4373</v>
      </c>
      <c r="I14" s="15">
        <v>1552</v>
      </c>
      <c r="J14" s="15"/>
      <c r="K14" s="15">
        <v>1042</v>
      </c>
      <c r="L14" s="15">
        <v>6262</v>
      </c>
      <c r="M14" s="15">
        <v>359</v>
      </c>
      <c r="N14" s="16">
        <f t="shared" si="0"/>
        <v>32056</v>
      </c>
    </row>
    <row r="15" spans="1:14" ht="12.75">
      <c r="A15" s="113" t="s">
        <v>18</v>
      </c>
      <c r="B15" s="15">
        <v>1</v>
      </c>
      <c r="C15" s="15">
        <v>453</v>
      </c>
      <c r="D15" s="15">
        <v>6473</v>
      </c>
      <c r="E15" s="15">
        <v>4577</v>
      </c>
      <c r="F15" s="15">
        <v>1851</v>
      </c>
      <c r="G15" s="15">
        <v>1918</v>
      </c>
      <c r="H15" s="15">
        <v>4528</v>
      </c>
      <c r="I15" s="15">
        <v>2452</v>
      </c>
      <c r="J15" s="15"/>
      <c r="K15" s="15">
        <v>1533</v>
      </c>
      <c r="L15" s="15">
        <v>143</v>
      </c>
      <c r="M15" s="15">
        <v>2913</v>
      </c>
      <c r="N15" s="16">
        <f t="shared" si="0"/>
        <v>26842</v>
      </c>
    </row>
    <row r="16" spans="1:14" ht="12.75">
      <c r="A16" s="113" t="s">
        <v>19</v>
      </c>
      <c r="B16" s="15">
        <v>55</v>
      </c>
      <c r="C16" s="15">
        <v>2586</v>
      </c>
      <c r="D16" s="15">
        <v>5545</v>
      </c>
      <c r="E16" s="15">
        <v>5012</v>
      </c>
      <c r="F16" s="15">
        <v>1255</v>
      </c>
      <c r="G16" s="15">
        <v>5182</v>
      </c>
      <c r="H16" s="15">
        <v>5030</v>
      </c>
      <c r="I16" s="15">
        <v>4385</v>
      </c>
      <c r="J16" s="15"/>
      <c r="K16" s="15">
        <v>15790</v>
      </c>
      <c r="L16" s="15">
        <v>469</v>
      </c>
      <c r="M16" s="15">
        <v>439</v>
      </c>
      <c r="N16" s="16">
        <f t="shared" si="0"/>
        <v>45748</v>
      </c>
    </row>
    <row r="17" spans="1:16" ht="12.75">
      <c r="A17" s="113" t="s">
        <v>20</v>
      </c>
      <c r="B17" s="15">
        <v>11</v>
      </c>
      <c r="C17" s="15">
        <v>2337</v>
      </c>
      <c r="D17" s="15">
        <v>30738</v>
      </c>
      <c r="E17" s="15">
        <v>6519</v>
      </c>
      <c r="F17" s="15">
        <v>3572</v>
      </c>
      <c r="G17" s="15">
        <v>4286</v>
      </c>
      <c r="H17" s="15">
        <v>6724</v>
      </c>
      <c r="I17" s="15">
        <v>4076</v>
      </c>
      <c r="J17" s="15"/>
      <c r="K17" s="15">
        <v>6052</v>
      </c>
      <c r="L17" s="15">
        <v>15524</v>
      </c>
      <c r="M17" s="15">
        <v>352</v>
      </c>
      <c r="N17" s="16">
        <f t="shared" si="0"/>
        <v>80191</v>
      </c>
      <c r="O17" s="8"/>
      <c r="P17" s="8"/>
    </row>
    <row r="18" spans="1:16" ht="12.75">
      <c r="A18" s="113" t="s">
        <v>21</v>
      </c>
      <c r="B18" s="15">
        <v>39.75</v>
      </c>
      <c r="C18" s="15">
        <v>2068.45</v>
      </c>
      <c r="D18" s="15">
        <v>11285</v>
      </c>
      <c r="E18" s="15">
        <v>3651.94</v>
      </c>
      <c r="F18" s="15">
        <v>1101.43</v>
      </c>
      <c r="G18" s="15">
        <v>5014.61</v>
      </c>
      <c r="H18" s="15">
        <v>3664.83</v>
      </c>
      <c r="I18" s="15">
        <v>1734.96</v>
      </c>
      <c r="J18" s="15">
        <v>590.95</v>
      </c>
      <c r="K18" s="15">
        <v>603.62</v>
      </c>
      <c r="L18" s="15">
        <v>474.9</v>
      </c>
      <c r="M18" s="15">
        <v>17341.66</v>
      </c>
      <c r="N18" s="16">
        <f t="shared" si="0"/>
        <v>47572.100000000006</v>
      </c>
      <c r="O18" s="4"/>
      <c r="P18" s="4"/>
    </row>
    <row r="19" spans="1:16" ht="12.75">
      <c r="A19" s="113" t="s">
        <v>22</v>
      </c>
      <c r="B19" s="15">
        <v>37.85</v>
      </c>
      <c r="C19" s="15">
        <v>661.01</v>
      </c>
      <c r="D19" s="15">
        <v>12889.1</v>
      </c>
      <c r="E19" s="15">
        <v>7556.07</v>
      </c>
      <c r="F19" s="15">
        <v>13434.83</v>
      </c>
      <c r="G19" s="15">
        <v>3026.15</v>
      </c>
      <c r="H19" s="15">
        <v>15379.22</v>
      </c>
      <c r="I19" s="15">
        <v>8190.21</v>
      </c>
      <c r="J19" s="15">
        <v>562.05</v>
      </c>
      <c r="K19" s="15">
        <v>631.07</v>
      </c>
      <c r="L19" s="15">
        <v>3842</v>
      </c>
      <c r="M19" s="15">
        <v>1203.95</v>
      </c>
      <c r="N19" s="16">
        <f t="shared" si="0"/>
        <v>67413.51</v>
      </c>
      <c r="O19" s="4"/>
      <c r="P19" s="4"/>
    </row>
    <row r="20" spans="1:16" ht="12.75">
      <c r="A20" s="113" t="s">
        <v>23</v>
      </c>
      <c r="B20" s="15">
        <v>0</v>
      </c>
      <c r="C20" s="15">
        <v>55.82</v>
      </c>
      <c r="D20" s="15">
        <v>15742.86</v>
      </c>
      <c r="E20" s="15">
        <v>7763.97</v>
      </c>
      <c r="F20" s="15">
        <v>8063.89</v>
      </c>
      <c r="G20" s="15">
        <v>3530.75</v>
      </c>
      <c r="H20" s="15">
        <v>13869.85</v>
      </c>
      <c r="I20" s="15">
        <v>35168.78</v>
      </c>
      <c r="J20" s="15">
        <v>4886.45</v>
      </c>
      <c r="K20" s="15">
        <v>6319.55</v>
      </c>
      <c r="L20" s="15">
        <v>1372.1</v>
      </c>
      <c r="M20" s="15">
        <v>280.5</v>
      </c>
      <c r="N20" s="16">
        <f t="shared" si="0"/>
        <v>97054.52</v>
      </c>
      <c r="O20" s="4"/>
      <c r="P20" s="4"/>
    </row>
    <row r="21" spans="1:16" ht="12.75">
      <c r="A21" s="113" t="s">
        <v>24</v>
      </c>
      <c r="B21" s="15">
        <v>35.25</v>
      </c>
      <c r="C21" s="15">
        <v>589.77</v>
      </c>
      <c r="D21" s="15">
        <v>1984.61</v>
      </c>
      <c r="E21" s="15">
        <v>2077.31</v>
      </c>
      <c r="F21" s="15">
        <v>1776.74</v>
      </c>
      <c r="G21" s="15">
        <v>8769.84</v>
      </c>
      <c r="H21" s="15">
        <v>42405.17</v>
      </c>
      <c r="I21" s="15">
        <v>6241.53</v>
      </c>
      <c r="J21" s="15">
        <v>674.47</v>
      </c>
      <c r="K21" s="15">
        <v>14702.04</v>
      </c>
      <c r="L21" s="15">
        <v>4335.8</v>
      </c>
      <c r="M21" s="15">
        <v>1307.83</v>
      </c>
      <c r="N21" s="16">
        <f t="shared" si="0"/>
        <v>84900.36000000002</v>
      </c>
      <c r="O21" s="4"/>
      <c r="P21" s="4"/>
    </row>
    <row r="22" spans="1:16" ht="12.75">
      <c r="A22" s="113" t="s">
        <v>25</v>
      </c>
      <c r="B22" s="15">
        <v>5.35</v>
      </c>
      <c r="C22" s="15">
        <v>4799.46</v>
      </c>
      <c r="D22" s="15">
        <v>26706.51</v>
      </c>
      <c r="E22" s="15">
        <v>11970.33</v>
      </c>
      <c r="F22" s="15">
        <v>11732.64</v>
      </c>
      <c r="G22" s="15">
        <v>15135.18</v>
      </c>
      <c r="H22" s="15">
        <v>9267.07</v>
      </c>
      <c r="I22" s="15">
        <v>4719.03</v>
      </c>
      <c r="J22" s="15">
        <v>1640.84</v>
      </c>
      <c r="K22" s="15">
        <v>366.09</v>
      </c>
      <c r="L22" s="15">
        <v>1663.25</v>
      </c>
      <c r="M22" s="15">
        <v>56.47</v>
      </c>
      <c r="N22" s="16">
        <f t="shared" si="0"/>
        <v>88062.22</v>
      </c>
      <c r="O22" s="4"/>
      <c r="P22" s="4"/>
    </row>
    <row r="23" spans="1:26" ht="12.75">
      <c r="A23" s="113" t="s">
        <v>26</v>
      </c>
      <c r="B23" s="15">
        <v>46.95</v>
      </c>
      <c r="C23" s="15">
        <v>356.68</v>
      </c>
      <c r="D23" s="15">
        <v>6006.68</v>
      </c>
      <c r="E23" s="15">
        <v>1102.11</v>
      </c>
      <c r="F23" s="15">
        <v>3476</v>
      </c>
      <c r="G23" s="15">
        <v>5532.23</v>
      </c>
      <c r="H23" s="15">
        <v>2333.9</v>
      </c>
      <c r="I23" s="15">
        <v>2153.43</v>
      </c>
      <c r="J23" s="16">
        <v>413.2</v>
      </c>
      <c r="K23" s="15">
        <v>997.58</v>
      </c>
      <c r="L23" s="15">
        <v>2613.05</v>
      </c>
      <c r="M23" s="15">
        <v>513.43</v>
      </c>
      <c r="N23" s="16">
        <f t="shared" si="0"/>
        <v>25545.240000000005</v>
      </c>
      <c r="O23" s="7"/>
      <c r="P23" s="9"/>
      <c r="V23" s="5"/>
      <c r="W23" s="5"/>
      <c r="X23" s="5"/>
      <c r="Y23" s="5"/>
      <c r="Z23" s="5"/>
    </row>
    <row r="24" spans="1:16" ht="12.75">
      <c r="A24" s="113" t="s">
        <v>27</v>
      </c>
      <c r="B24" s="15">
        <v>23.29</v>
      </c>
      <c r="C24" s="15">
        <v>243.19</v>
      </c>
      <c r="D24" s="15">
        <v>5383.31</v>
      </c>
      <c r="E24" s="15">
        <v>4327.19</v>
      </c>
      <c r="F24" s="15">
        <v>6357.36</v>
      </c>
      <c r="G24" s="15">
        <v>7585.7</v>
      </c>
      <c r="H24" s="15">
        <v>8880.19</v>
      </c>
      <c r="I24" s="15">
        <v>14023.96</v>
      </c>
      <c r="J24" s="16">
        <v>2799.46</v>
      </c>
      <c r="K24" s="15">
        <v>343.09</v>
      </c>
      <c r="L24" s="15">
        <v>201.68</v>
      </c>
      <c r="M24" s="15">
        <v>105.22</v>
      </c>
      <c r="N24" s="16">
        <f t="shared" si="0"/>
        <v>50273.64</v>
      </c>
      <c r="O24" s="7"/>
      <c r="P24" s="9"/>
    </row>
    <row r="25" spans="1:16" ht="12.75">
      <c r="A25" s="113" t="s">
        <v>28</v>
      </c>
      <c r="B25" s="15">
        <v>21.05</v>
      </c>
      <c r="C25" s="15">
        <v>55.84</v>
      </c>
      <c r="D25" s="15">
        <v>8438.9</v>
      </c>
      <c r="E25" s="15">
        <v>6275.77</v>
      </c>
      <c r="F25" s="15">
        <v>4063.55</v>
      </c>
      <c r="G25" s="15">
        <v>1591.15</v>
      </c>
      <c r="H25" s="15">
        <v>1494.8</v>
      </c>
      <c r="I25" s="15">
        <v>1358.16</v>
      </c>
      <c r="J25" s="16">
        <v>621.25</v>
      </c>
      <c r="K25" s="15">
        <v>262.8</v>
      </c>
      <c r="L25" s="15">
        <v>20.83</v>
      </c>
      <c r="M25" s="15">
        <v>20.03</v>
      </c>
      <c r="N25" s="16">
        <f t="shared" si="0"/>
        <v>24224.13</v>
      </c>
      <c r="O25" s="7"/>
      <c r="P25" s="9"/>
    </row>
    <row r="26" spans="1:16" ht="12.75">
      <c r="A26" s="113" t="s">
        <v>29</v>
      </c>
      <c r="B26" s="15">
        <v>7.93</v>
      </c>
      <c r="C26" s="15">
        <v>414.06</v>
      </c>
      <c r="D26" s="15">
        <v>8963.17</v>
      </c>
      <c r="E26" s="15">
        <v>8636.44</v>
      </c>
      <c r="F26" s="15">
        <v>5733.18</v>
      </c>
      <c r="G26" s="15">
        <v>12554.41</v>
      </c>
      <c r="H26" s="15">
        <v>9607.23</v>
      </c>
      <c r="I26" s="15">
        <v>1666.01</v>
      </c>
      <c r="J26" s="16">
        <v>239</v>
      </c>
      <c r="K26" s="15">
        <v>230.48</v>
      </c>
      <c r="L26" s="15">
        <v>501.83</v>
      </c>
      <c r="M26" s="15">
        <v>1426.85</v>
      </c>
      <c r="N26" s="16">
        <f t="shared" si="0"/>
        <v>49980.590000000004</v>
      </c>
      <c r="O26" s="7"/>
      <c r="P26" s="9"/>
    </row>
    <row r="27" spans="1:16" ht="12.75">
      <c r="A27" s="113" t="s">
        <v>30</v>
      </c>
      <c r="B27" s="15">
        <v>3.71</v>
      </c>
      <c r="C27" s="15">
        <v>691.01</v>
      </c>
      <c r="D27" s="15">
        <v>14515.8</v>
      </c>
      <c r="E27" s="15">
        <v>8399.49</v>
      </c>
      <c r="F27" s="15">
        <v>16497.04</v>
      </c>
      <c r="G27" s="15">
        <v>9582.13</v>
      </c>
      <c r="H27" s="15">
        <v>10260.38</v>
      </c>
      <c r="I27" s="15">
        <v>1822.41</v>
      </c>
      <c r="J27" s="16">
        <v>1121.42</v>
      </c>
      <c r="K27" s="15">
        <v>919.58</v>
      </c>
      <c r="L27" s="15">
        <v>1028.99</v>
      </c>
      <c r="M27" s="15">
        <v>763.81</v>
      </c>
      <c r="N27" s="16">
        <f t="shared" si="0"/>
        <v>65605.77</v>
      </c>
      <c r="O27" s="7"/>
      <c r="P27" s="9"/>
    </row>
    <row r="28" spans="1:16" ht="12.75">
      <c r="A28" s="113" t="s">
        <v>31</v>
      </c>
      <c r="B28" s="15">
        <v>8.6</v>
      </c>
      <c r="C28" s="15">
        <v>973.49</v>
      </c>
      <c r="D28" s="15">
        <v>4122.86</v>
      </c>
      <c r="E28" s="15">
        <v>2312.88</v>
      </c>
      <c r="F28" s="15">
        <v>6797.95</v>
      </c>
      <c r="G28" s="15">
        <v>2431.58</v>
      </c>
      <c r="H28" s="15">
        <v>5820.3</v>
      </c>
      <c r="I28" s="15">
        <v>2958.44</v>
      </c>
      <c r="J28" s="16">
        <v>84.6</v>
      </c>
      <c r="K28" s="15">
        <v>402.77</v>
      </c>
      <c r="L28" s="15">
        <v>218.98</v>
      </c>
      <c r="M28" s="15">
        <v>41.37</v>
      </c>
      <c r="N28" s="16">
        <f t="shared" si="0"/>
        <v>26173.819999999996</v>
      </c>
      <c r="O28" s="7"/>
      <c r="P28" s="9"/>
    </row>
    <row r="29" spans="1:16" ht="12.75">
      <c r="A29" s="113" t="s">
        <v>32</v>
      </c>
      <c r="B29" s="15">
        <v>62.42</v>
      </c>
      <c r="C29" s="15">
        <v>57.42</v>
      </c>
      <c r="D29" s="15">
        <v>3983.52</v>
      </c>
      <c r="E29" s="15">
        <v>1099.87</v>
      </c>
      <c r="F29" s="15">
        <v>4038.32</v>
      </c>
      <c r="G29" s="15">
        <v>1114.38</v>
      </c>
      <c r="H29" s="15">
        <v>7024.78</v>
      </c>
      <c r="I29" s="15">
        <v>5053.67</v>
      </c>
      <c r="J29" s="16">
        <v>1695.2</v>
      </c>
      <c r="K29" s="15">
        <v>14304.83</v>
      </c>
      <c r="L29" s="15">
        <v>760.3</v>
      </c>
      <c r="M29" s="15">
        <v>886.86</v>
      </c>
      <c r="N29" s="16">
        <f t="shared" si="0"/>
        <v>40081.57</v>
      </c>
      <c r="O29" s="7"/>
      <c r="P29" s="9"/>
    </row>
    <row r="30" spans="1:16" ht="12.75">
      <c r="A30" s="113" t="s">
        <v>33</v>
      </c>
      <c r="B30" s="15">
        <v>12.8</v>
      </c>
      <c r="C30" s="15">
        <v>182.04</v>
      </c>
      <c r="D30" s="15">
        <v>4713.56</v>
      </c>
      <c r="E30" s="15">
        <v>1642.49</v>
      </c>
      <c r="F30" s="15">
        <v>4078.73</v>
      </c>
      <c r="G30" s="15">
        <v>4337.84</v>
      </c>
      <c r="H30" s="15">
        <v>23392.65</v>
      </c>
      <c r="I30" s="15">
        <v>4102.36</v>
      </c>
      <c r="J30" s="16">
        <v>230.66</v>
      </c>
      <c r="K30" s="15">
        <v>670.79</v>
      </c>
      <c r="L30" s="15">
        <v>127.93</v>
      </c>
      <c r="M30" s="15">
        <v>100.25</v>
      </c>
      <c r="N30" s="16">
        <f t="shared" si="0"/>
        <v>43592.100000000006</v>
      </c>
      <c r="O30" s="9"/>
      <c r="P30" s="9"/>
    </row>
    <row r="31" spans="1:16" ht="12.75">
      <c r="A31" s="113" t="s">
        <v>34</v>
      </c>
      <c r="B31" s="15">
        <v>9.13</v>
      </c>
      <c r="C31" s="15">
        <v>406.31</v>
      </c>
      <c r="D31" s="15">
        <v>5483.01</v>
      </c>
      <c r="E31" s="15">
        <v>1665.7</v>
      </c>
      <c r="F31" s="15">
        <v>1051.58</v>
      </c>
      <c r="G31" s="15">
        <v>1886.08</v>
      </c>
      <c r="H31" s="15">
        <v>6594.56</v>
      </c>
      <c r="I31" s="15">
        <v>2851.12</v>
      </c>
      <c r="J31" s="16">
        <v>1843.85</v>
      </c>
      <c r="K31" s="15">
        <v>38878.32</v>
      </c>
      <c r="L31" s="15">
        <v>30196.98</v>
      </c>
      <c r="M31" s="15">
        <v>20.88</v>
      </c>
      <c r="N31" s="16">
        <f t="shared" si="0"/>
        <v>90887.52</v>
      </c>
      <c r="O31" s="9"/>
      <c r="P31" s="9"/>
    </row>
    <row r="32" spans="1:16" ht="12.75">
      <c r="A32" s="113" t="s">
        <v>35</v>
      </c>
      <c r="B32" s="15">
        <v>5.58</v>
      </c>
      <c r="C32" s="15">
        <v>143.4</v>
      </c>
      <c r="D32" s="15">
        <v>2322.28</v>
      </c>
      <c r="E32" s="15">
        <v>834.42</v>
      </c>
      <c r="F32" s="15">
        <v>29510.84</v>
      </c>
      <c r="G32" s="15">
        <v>4817.36</v>
      </c>
      <c r="H32" s="15">
        <v>52586.72</v>
      </c>
      <c r="I32" s="15">
        <v>7267.48</v>
      </c>
      <c r="J32" s="16">
        <v>1076.11</v>
      </c>
      <c r="K32" s="15">
        <v>2627.18</v>
      </c>
      <c r="L32" s="15">
        <v>272.23</v>
      </c>
      <c r="M32" s="15">
        <v>227.15</v>
      </c>
      <c r="N32" s="16">
        <f t="shared" si="0"/>
        <v>101690.74999999999</v>
      </c>
      <c r="O32" s="5"/>
      <c r="P32" s="5"/>
    </row>
    <row r="33" spans="1:16" ht="12.75">
      <c r="A33" s="113" t="s">
        <v>36</v>
      </c>
      <c r="B33" s="15">
        <v>6.66</v>
      </c>
      <c r="C33" s="15">
        <v>18.58</v>
      </c>
      <c r="D33" s="15">
        <v>3642.49</v>
      </c>
      <c r="E33" s="15">
        <v>1199.98</v>
      </c>
      <c r="F33" s="15">
        <v>4230.18</v>
      </c>
      <c r="G33" s="15">
        <v>1906.6</v>
      </c>
      <c r="H33" s="15">
        <v>2346.68</v>
      </c>
      <c r="I33" s="15">
        <v>3086.24</v>
      </c>
      <c r="J33" s="16">
        <v>61.99</v>
      </c>
      <c r="K33" s="15">
        <v>87.71</v>
      </c>
      <c r="L33" s="15">
        <v>436.76</v>
      </c>
      <c r="M33" s="15">
        <v>158.68</v>
      </c>
      <c r="N33" s="16">
        <f t="shared" si="0"/>
        <v>17182.55</v>
      </c>
      <c r="O33" s="5"/>
      <c r="P33" s="5"/>
    </row>
    <row r="34" spans="1:16" ht="12.75">
      <c r="A34" s="113" t="s">
        <v>37</v>
      </c>
      <c r="B34" s="15">
        <v>10.6</v>
      </c>
      <c r="C34" s="15">
        <v>84.69</v>
      </c>
      <c r="D34" s="15">
        <v>2233.04</v>
      </c>
      <c r="E34" s="15">
        <v>1759.93</v>
      </c>
      <c r="F34" s="15">
        <v>649.37</v>
      </c>
      <c r="G34" s="15">
        <v>869.42</v>
      </c>
      <c r="H34" s="15">
        <v>1759.2</v>
      </c>
      <c r="I34" s="15">
        <v>3314.13</v>
      </c>
      <c r="J34" s="16">
        <v>13.99</v>
      </c>
      <c r="K34" s="15">
        <v>109.77</v>
      </c>
      <c r="L34" s="15">
        <v>89.5</v>
      </c>
      <c r="M34" s="15">
        <v>26.88</v>
      </c>
      <c r="N34" s="16">
        <f t="shared" si="0"/>
        <v>10920.52</v>
      </c>
      <c r="O34" s="5"/>
      <c r="P34" s="5"/>
    </row>
    <row r="35" spans="1:16" ht="12.75">
      <c r="A35" s="113" t="s">
        <v>38</v>
      </c>
      <c r="B35" s="15">
        <v>12.74</v>
      </c>
      <c r="C35" s="15">
        <v>2324.07</v>
      </c>
      <c r="D35" s="15">
        <v>5207.13</v>
      </c>
      <c r="E35" s="15">
        <v>1754.84</v>
      </c>
      <c r="F35" s="15">
        <v>3511.22</v>
      </c>
      <c r="G35" s="15">
        <v>2915.82</v>
      </c>
      <c r="H35" s="15">
        <v>33220.19</v>
      </c>
      <c r="I35" s="15">
        <v>33883.86</v>
      </c>
      <c r="J35" s="16">
        <v>2555.12</v>
      </c>
      <c r="K35" s="15">
        <v>4189.4</v>
      </c>
      <c r="L35" s="15">
        <v>353.67</v>
      </c>
      <c r="M35" s="15">
        <v>141.15</v>
      </c>
      <c r="N35" s="16">
        <f t="shared" si="0"/>
        <v>90069.20999999998</v>
      </c>
      <c r="O35" s="5"/>
      <c r="P35" s="5"/>
    </row>
    <row r="36" spans="1:16" ht="12.75">
      <c r="A36" s="113" t="s">
        <v>39</v>
      </c>
      <c r="B36" s="15">
        <v>113</v>
      </c>
      <c r="C36" s="15">
        <v>2259.16</v>
      </c>
      <c r="D36" s="15">
        <v>9975.86</v>
      </c>
      <c r="E36" s="15">
        <v>6181.58</v>
      </c>
      <c r="F36" s="15">
        <v>9382.98</v>
      </c>
      <c r="G36" s="15">
        <v>4222.19</v>
      </c>
      <c r="H36" s="15">
        <v>4541.05</v>
      </c>
      <c r="I36" s="15">
        <v>4856.23</v>
      </c>
      <c r="J36" s="16">
        <v>117.13</v>
      </c>
      <c r="K36" s="15">
        <v>175.97</v>
      </c>
      <c r="L36" s="15">
        <v>52.3</v>
      </c>
      <c r="M36" s="15">
        <v>110.26</v>
      </c>
      <c r="N36" s="16">
        <f t="shared" si="0"/>
        <v>41987.71000000001</v>
      </c>
      <c r="O36" s="5"/>
      <c r="P36" s="5"/>
    </row>
    <row r="37" spans="1:16" ht="12.75">
      <c r="A37" s="113" t="s">
        <v>40</v>
      </c>
      <c r="B37" s="15">
        <v>178.53</v>
      </c>
      <c r="C37" s="15">
        <v>1886.02</v>
      </c>
      <c r="D37" s="15">
        <v>15437.46</v>
      </c>
      <c r="E37" s="15">
        <v>4818.81</v>
      </c>
      <c r="F37" s="15">
        <v>7168.36</v>
      </c>
      <c r="G37" s="15">
        <v>2518.83</v>
      </c>
      <c r="H37" s="15">
        <v>10688.91</v>
      </c>
      <c r="I37" s="15">
        <v>6667.65</v>
      </c>
      <c r="J37" s="16">
        <v>313.31</v>
      </c>
      <c r="K37" s="15">
        <v>290.73</v>
      </c>
      <c r="L37" s="15">
        <v>705.01</v>
      </c>
      <c r="M37" s="15">
        <v>13.54</v>
      </c>
      <c r="N37" s="16">
        <f t="shared" si="0"/>
        <v>50687.16</v>
      </c>
      <c r="O37" s="5"/>
      <c r="P37" s="5"/>
    </row>
    <row r="38" spans="1:16" ht="12.75">
      <c r="A38" s="113" t="s">
        <v>41</v>
      </c>
      <c r="B38" s="15">
        <v>3.7</v>
      </c>
      <c r="C38" s="15">
        <v>1473.73</v>
      </c>
      <c r="D38" s="15">
        <v>7535.39</v>
      </c>
      <c r="E38" s="15">
        <v>4768.06</v>
      </c>
      <c r="F38" s="15">
        <v>15453.44</v>
      </c>
      <c r="G38" s="15">
        <v>2537.25</v>
      </c>
      <c r="H38" s="15">
        <v>8859.02</v>
      </c>
      <c r="I38" s="15">
        <v>7828.97</v>
      </c>
      <c r="J38" s="16">
        <v>198.07</v>
      </c>
      <c r="K38" s="15">
        <v>286.01</v>
      </c>
      <c r="L38" s="15">
        <v>795.62</v>
      </c>
      <c r="M38" s="15">
        <v>15560.97</v>
      </c>
      <c r="N38" s="16">
        <f t="shared" si="0"/>
        <v>65300.23</v>
      </c>
      <c r="O38" s="5"/>
      <c r="P38" s="5"/>
    </row>
    <row r="39" spans="1:16" ht="12.75">
      <c r="A39" s="113" t="s">
        <v>42</v>
      </c>
      <c r="B39" s="17">
        <v>35.67</v>
      </c>
      <c r="C39" s="17">
        <v>398.79</v>
      </c>
      <c r="D39" s="17">
        <v>4034.46</v>
      </c>
      <c r="E39" s="17">
        <v>2196.48</v>
      </c>
      <c r="F39" s="17">
        <v>5291.85</v>
      </c>
      <c r="G39" s="17">
        <v>1563.94</v>
      </c>
      <c r="H39" s="17">
        <v>1977.26</v>
      </c>
      <c r="I39" s="17">
        <v>1335.5</v>
      </c>
      <c r="J39" s="16">
        <v>90.79</v>
      </c>
      <c r="K39" s="17">
        <v>711.1</v>
      </c>
      <c r="L39" s="17">
        <v>1453.63</v>
      </c>
      <c r="M39" s="17">
        <v>232.74</v>
      </c>
      <c r="N39" s="149">
        <f t="shared" si="0"/>
        <v>19322.210000000003</v>
      </c>
      <c r="O39" s="5"/>
      <c r="P39" s="5"/>
    </row>
    <row r="40" spans="1:16" ht="12.75">
      <c r="A40" s="113" t="s">
        <v>43</v>
      </c>
      <c r="B40" s="17">
        <v>0</v>
      </c>
      <c r="C40" s="17">
        <v>177.52</v>
      </c>
      <c r="D40" s="17">
        <v>3045.61</v>
      </c>
      <c r="E40" s="17">
        <v>1113.47</v>
      </c>
      <c r="F40" s="17">
        <v>6459.49</v>
      </c>
      <c r="G40" s="17">
        <v>1057.18</v>
      </c>
      <c r="H40" s="17">
        <v>28735.88</v>
      </c>
      <c r="I40" s="17">
        <v>1449.96</v>
      </c>
      <c r="J40" s="16">
        <v>61.99</v>
      </c>
      <c r="K40" s="17">
        <v>723.75</v>
      </c>
      <c r="L40" s="17">
        <v>522.25</v>
      </c>
      <c r="M40" s="17">
        <v>37</v>
      </c>
      <c r="N40" s="149">
        <f t="shared" si="0"/>
        <v>43384.1</v>
      </c>
      <c r="O40" s="5"/>
      <c r="P40" s="5"/>
    </row>
    <row r="41" spans="1:15" ht="12.75">
      <c r="A41" s="113" t="s">
        <v>47</v>
      </c>
      <c r="B41" s="17">
        <v>0</v>
      </c>
      <c r="C41" s="17">
        <v>143.9</v>
      </c>
      <c r="D41" s="17">
        <v>5630.25</v>
      </c>
      <c r="E41" s="17">
        <v>501.34</v>
      </c>
      <c r="F41" s="17">
        <v>6573.61</v>
      </c>
      <c r="G41" s="17">
        <v>2727.18</v>
      </c>
      <c r="H41" s="17">
        <v>9588.68</v>
      </c>
      <c r="I41" s="17">
        <v>7623.43</v>
      </c>
      <c r="J41" s="17">
        <v>676.59</v>
      </c>
      <c r="K41" s="17">
        <v>7728.42</v>
      </c>
      <c r="L41" s="17">
        <v>525.22</v>
      </c>
      <c r="M41" s="17">
        <v>317.99</v>
      </c>
      <c r="N41" s="149">
        <f t="shared" si="0"/>
        <v>42036.60999999999</v>
      </c>
      <c r="O41" s="5"/>
    </row>
    <row r="42" spans="1:15" ht="12.75">
      <c r="A42" s="113" t="s">
        <v>48</v>
      </c>
      <c r="B42" s="17">
        <v>0</v>
      </c>
      <c r="C42" s="17">
        <v>188.16</v>
      </c>
      <c r="D42" s="17">
        <v>4458.14</v>
      </c>
      <c r="E42" s="17">
        <v>4611.49</v>
      </c>
      <c r="F42" s="17">
        <v>4302.21</v>
      </c>
      <c r="G42" s="17">
        <v>11644.07</v>
      </c>
      <c r="H42" s="17">
        <v>21023.43</v>
      </c>
      <c r="I42" s="17">
        <v>11535.45</v>
      </c>
      <c r="J42" s="17">
        <v>1260.57</v>
      </c>
      <c r="K42" s="17">
        <v>1572.17</v>
      </c>
      <c r="L42" s="17">
        <v>3542.81</v>
      </c>
      <c r="M42" s="17">
        <v>84.02</v>
      </c>
      <c r="N42" s="149">
        <f>SUM(B42:M42)</f>
        <v>64222.51999999999</v>
      </c>
      <c r="O42" s="5"/>
    </row>
    <row r="43" spans="1:15" ht="12.75">
      <c r="A43" s="113" t="s">
        <v>63</v>
      </c>
      <c r="B43" s="17">
        <v>0</v>
      </c>
      <c r="C43" s="17">
        <v>451.89</v>
      </c>
      <c r="D43" s="17">
        <v>13161.75</v>
      </c>
      <c r="E43" s="17">
        <v>10125.76</v>
      </c>
      <c r="F43" s="17">
        <v>14193.74</v>
      </c>
      <c r="G43" s="17">
        <v>5747.15</v>
      </c>
      <c r="H43" s="17">
        <v>14169.6</v>
      </c>
      <c r="I43" s="17">
        <v>420.88</v>
      </c>
      <c r="J43" s="17">
        <v>47.55</v>
      </c>
      <c r="K43" s="17">
        <v>20.48</v>
      </c>
      <c r="L43" s="17">
        <v>15.16</v>
      </c>
      <c r="M43" s="17">
        <v>10.16</v>
      </c>
      <c r="N43" s="149">
        <f>SUM(B43:M43)</f>
        <v>58364.12000000001</v>
      </c>
      <c r="O43" s="5"/>
    </row>
    <row r="44" spans="1:15" ht="12.75">
      <c r="A44" s="114" t="s">
        <v>73</v>
      </c>
      <c r="B44" s="51">
        <v>0</v>
      </c>
      <c r="C44" s="51">
        <v>514.83</v>
      </c>
      <c r="D44" s="51">
        <v>11335.72</v>
      </c>
      <c r="E44" s="51">
        <v>7574.06</v>
      </c>
      <c r="F44" s="51">
        <v>8264.14</v>
      </c>
      <c r="G44" s="51">
        <v>14900.09</v>
      </c>
      <c r="H44" s="51">
        <v>2427.94</v>
      </c>
      <c r="I44" s="51">
        <v>1427.91</v>
      </c>
      <c r="J44" s="51">
        <v>81.96</v>
      </c>
      <c r="K44" s="51">
        <v>269.04</v>
      </c>
      <c r="L44" s="51">
        <v>197.92</v>
      </c>
      <c r="M44" s="51">
        <v>41.85</v>
      </c>
      <c r="N44" s="132">
        <f t="shared" si="0"/>
        <v>47035.46</v>
      </c>
      <c r="O44" s="5"/>
    </row>
    <row r="45" spans="1:15" ht="12.75">
      <c r="A45" s="114" t="s">
        <v>78</v>
      </c>
      <c r="B45" s="51">
        <v>30</v>
      </c>
      <c r="C45" s="51">
        <v>1013.71</v>
      </c>
      <c r="D45" s="51">
        <v>4194.16</v>
      </c>
      <c r="E45" s="51">
        <v>1298.37</v>
      </c>
      <c r="F45" s="51">
        <v>10334.1</v>
      </c>
      <c r="G45" s="51">
        <v>7952.55</v>
      </c>
      <c r="H45" s="51">
        <v>37592.81</v>
      </c>
      <c r="I45" s="51">
        <v>8730.45</v>
      </c>
      <c r="J45" s="51">
        <v>225.86</v>
      </c>
      <c r="K45" s="51">
        <v>1018.32</v>
      </c>
      <c r="L45" s="51">
        <v>280.87</v>
      </c>
      <c r="M45" s="51">
        <v>17608.17</v>
      </c>
      <c r="N45" s="132">
        <f>SUM(B45:M45)</f>
        <v>90279.37</v>
      </c>
      <c r="O45" s="5"/>
    </row>
    <row r="46" spans="1:15" ht="12.75">
      <c r="A46" s="114" t="s">
        <v>79</v>
      </c>
      <c r="B46" s="51">
        <v>0</v>
      </c>
      <c r="C46" s="51">
        <v>284.29</v>
      </c>
      <c r="D46" s="51">
        <v>3939.54</v>
      </c>
      <c r="E46" s="51">
        <v>1285.16</v>
      </c>
      <c r="F46" s="51">
        <v>2485.35</v>
      </c>
      <c r="G46" s="51">
        <v>2276.25</v>
      </c>
      <c r="H46" s="51">
        <v>3036.98</v>
      </c>
      <c r="I46" s="51">
        <v>2378.88</v>
      </c>
      <c r="J46" s="51">
        <v>120.68</v>
      </c>
      <c r="K46" s="51">
        <v>645.42</v>
      </c>
      <c r="L46" s="51">
        <v>365.77</v>
      </c>
      <c r="M46" s="51">
        <v>291.085</v>
      </c>
      <c r="N46" s="132">
        <f t="shared" si="0"/>
        <v>17109.405</v>
      </c>
      <c r="O46" s="5"/>
    </row>
    <row r="47" spans="1:15" ht="12.75">
      <c r="A47" s="195" t="s">
        <v>91</v>
      </c>
      <c r="B47" s="204">
        <v>0</v>
      </c>
      <c r="C47" s="196">
        <v>548.93</v>
      </c>
      <c r="D47" s="196">
        <v>7351.480000000018</v>
      </c>
      <c r="E47" s="196">
        <v>21261.91999999992</v>
      </c>
      <c r="F47" s="196">
        <v>5211.180000000001</v>
      </c>
      <c r="G47" s="196">
        <v>26863.31689999996</v>
      </c>
      <c r="H47" s="196">
        <v>19201.91679999995</v>
      </c>
      <c r="I47" s="196">
        <v>17700.66019999999</v>
      </c>
      <c r="J47" s="196">
        <v>256.1000000000001</v>
      </c>
      <c r="K47" s="196">
        <v>4036.03</v>
      </c>
      <c r="L47" s="196">
        <v>3559.67</v>
      </c>
      <c r="M47" s="196">
        <v>1.04</v>
      </c>
      <c r="N47" s="193">
        <f>SUM(B47:M47)</f>
        <v>105992.24389999983</v>
      </c>
      <c r="O47" s="5"/>
    </row>
    <row r="48" spans="1:15" ht="12.75">
      <c r="A48" s="195" t="s">
        <v>93</v>
      </c>
      <c r="B48" s="245">
        <v>0</v>
      </c>
      <c r="C48" s="246">
        <v>147.9</v>
      </c>
      <c r="D48" s="246">
        <v>4238.03</v>
      </c>
      <c r="E48" s="246">
        <v>2716.5</v>
      </c>
      <c r="F48" s="246">
        <v>10230.78</v>
      </c>
      <c r="G48" s="246">
        <v>23497.0152</v>
      </c>
      <c r="H48" s="246">
        <v>35888.9692</v>
      </c>
      <c r="I48" s="246">
        <v>45971.91</v>
      </c>
      <c r="J48" s="246">
        <v>793.0922</v>
      </c>
      <c r="K48" s="246">
        <v>4933.455</v>
      </c>
      <c r="L48" s="246">
        <v>232.6609</v>
      </c>
      <c r="M48" s="246">
        <v>4.093</v>
      </c>
      <c r="N48" s="193">
        <f>SUM(B48:M48)</f>
        <v>128654.40550000001</v>
      </c>
      <c r="O48" s="5"/>
    </row>
    <row r="49" spans="1:15" ht="12.75">
      <c r="A49" s="115" t="s">
        <v>102</v>
      </c>
      <c r="B49" s="209">
        <v>103.6</v>
      </c>
      <c r="C49" s="210">
        <v>188.98</v>
      </c>
      <c r="D49" s="210">
        <v>4132.71</v>
      </c>
      <c r="E49" s="210">
        <v>2688.68</v>
      </c>
      <c r="F49" s="210">
        <v>3607.94</v>
      </c>
      <c r="G49" s="210">
        <v>2381.47</v>
      </c>
      <c r="H49" s="210">
        <v>8246.07</v>
      </c>
      <c r="I49" s="210">
        <v>12231.14</v>
      </c>
      <c r="J49" s="210">
        <v>1093.28</v>
      </c>
      <c r="K49" s="210">
        <v>2425.31</v>
      </c>
      <c r="L49" s="210">
        <v>4857.56</v>
      </c>
      <c r="M49" s="210">
        <v>139.97</v>
      </c>
      <c r="N49" s="147">
        <f>SUM(B49:M49)</f>
        <v>42096.70999999999</v>
      </c>
      <c r="O49" s="5"/>
    </row>
    <row r="50" spans="1:19" ht="28.5" customHeight="1">
      <c r="A50" s="247" t="s">
        <v>103</v>
      </c>
      <c r="B50" s="154">
        <f>SUM(B10:B49)</f>
        <v>888.1600000000001</v>
      </c>
      <c r="C50" s="154">
        <f aca="true" t="shared" si="1" ref="C50:N50">SUM(C10:C49)</f>
        <v>29870.100000000006</v>
      </c>
      <c r="D50" s="154">
        <f t="shared" si="1"/>
        <v>314638.39</v>
      </c>
      <c r="E50" s="154">
        <f t="shared" si="1"/>
        <v>170510.40999999992</v>
      </c>
      <c r="F50" s="154">
        <f t="shared" si="1"/>
        <v>259355.02</v>
      </c>
      <c r="G50" s="154">
        <f t="shared" si="1"/>
        <v>232356.71209999995</v>
      </c>
      <c r="H50" s="154">
        <f t="shared" si="1"/>
        <v>502271.23599999986</v>
      </c>
      <c r="I50" s="154">
        <f t="shared" si="1"/>
        <v>319827.8002</v>
      </c>
      <c r="J50" s="154">
        <f t="shared" si="1"/>
        <v>26447.582200000004</v>
      </c>
      <c r="K50" s="154">
        <f t="shared" si="1"/>
        <v>163467.87500000003</v>
      </c>
      <c r="L50" s="154">
        <f t="shared" si="1"/>
        <v>90009.2309</v>
      </c>
      <c r="M50" s="154">
        <f t="shared" si="1"/>
        <v>68067.858</v>
      </c>
      <c r="N50" s="154">
        <f t="shared" si="1"/>
        <v>2177710.3743999996</v>
      </c>
      <c r="P50" s="5"/>
      <c r="Q50" s="5"/>
      <c r="R50" s="5"/>
      <c r="S50" s="5"/>
    </row>
    <row r="51" spans="1:14" ht="25.5">
      <c r="A51" s="248" t="s">
        <v>104</v>
      </c>
      <c r="B51" s="150">
        <f>AVERAGE(B10:B49)</f>
        <v>22.204</v>
      </c>
      <c r="C51" s="150">
        <f aca="true" t="shared" si="2" ref="C51:N51">AVERAGE(C10:C49)</f>
        <v>746.7525000000002</v>
      </c>
      <c r="D51" s="150">
        <f t="shared" si="2"/>
        <v>7865.95975</v>
      </c>
      <c r="E51" s="150">
        <f t="shared" si="2"/>
        <v>4262.7602499999975</v>
      </c>
      <c r="F51" s="150">
        <f t="shared" si="2"/>
        <v>6483.8755</v>
      </c>
      <c r="G51" s="150">
        <f t="shared" si="2"/>
        <v>5808.917802499998</v>
      </c>
      <c r="H51" s="150">
        <f t="shared" si="2"/>
        <v>12556.780899999996</v>
      </c>
      <c r="I51" s="150">
        <f t="shared" si="2"/>
        <v>7995.695005</v>
      </c>
      <c r="J51" s="150">
        <f t="shared" si="2"/>
        <v>826.4869437500001</v>
      </c>
      <c r="K51" s="150">
        <f t="shared" si="2"/>
        <v>4086.6968750000005</v>
      </c>
      <c r="L51" s="150">
        <f t="shared" si="2"/>
        <v>2250.2307725</v>
      </c>
      <c r="M51" s="150">
        <f t="shared" si="2"/>
        <v>1701.69645</v>
      </c>
      <c r="N51" s="150">
        <f t="shared" si="2"/>
        <v>54442.75935999999</v>
      </c>
    </row>
    <row r="52" spans="1:14" ht="15">
      <c r="A52" s="66" t="s">
        <v>44</v>
      </c>
      <c r="B52" s="151">
        <f>(B50/$N$50)*100</f>
        <v>0.040784119432994155</v>
      </c>
      <c r="C52" s="151">
        <f aca="true" t="shared" si="3" ref="C52:M52">(C50/$N$50)*100</f>
        <v>1.3716286771251565</v>
      </c>
      <c r="D52" s="151">
        <f t="shared" si="3"/>
        <v>14.4481283507082</v>
      </c>
      <c r="E52" s="151">
        <f t="shared" si="3"/>
        <v>7.829801979382991</v>
      </c>
      <c r="F52" s="151">
        <f t="shared" si="3"/>
        <v>11.909527687833934</v>
      </c>
      <c r="G52" s="151">
        <f t="shared" si="3"/>
        <v>10.669771096811651</v>
      </c>
      <c r="H52" s="151">
        <f t="shared" si="3"/>
        <v>23.06418897133578</v>
      </c>
      <c r="I52" s="151">
        <f t="shared" si="3"/>
        <v>14.68642496999256</v>
      </c>
      <c r="J52" s="151">
        <f t="shared" si="3"/>
        <v>1.2144673833078843</v>
      </c>
      <c r="K52" s="151">
        <f t="shared" si="3"/>
        <v>7.506410261054045</v>
      </c>
      <c r="L52" s="151">
        <f t="shared" si="3"/>
        <v>4.133204853964992</v>
      </c>
      <c r="M52" s="151">
        <f t="shared" si="3"/>
        <v>3.125661649049818</v>
      </c>
      <c r="N52" s="152">
        <f>SUM(B52:M52)</f>
        <v>100.00000000000001</v>
      </c>
    </row>
    <row r="53" spans="2:14" ht="12.75">
      <c r="B53" s="218">
        <f>SUM(B18:B48)</f>
        <v>710.5600000000001</v>
      </c>
      <c r="C53" s="218">
        <f aca="true" t="shared" si="4" ref="C53:N53">SUM(C18:C48)</f>
        <v>23614.120000000006</v>
      </c>
      <c r="D53" s="218">
        <f t="shared" si="4"/>
        <v>237961.68000000002</v>
      </c>
      <c r="E53" s="218">
        <f t="shared" si="4"/>
        <v>142483.7299999999</v>
      </c>
      <c r="F53" s="218">
        <f t="shared" si="4"/>
        <v>231456.08</v>
      </c>
      <c r="G53" s="218">
        <f t="shared" si="4"/>
        <v>200108.24209999994</v>
      </c>
      <c r="H53" s="218">
        <f t="shared" si="4"/>
        <v>447640.1659999999</v>
      </c>
      <c r="I53" s="218">
        <f t="shared" si="4"/>
        <v>257523.6602</v>
      </c>
      <c r="J53" s="218">
        <f t="shared" si="4"/>
        <v>25354.302200000006</v>
      </c>
      <c r="K53" s="218">
        <f t="shared" si="4"/>
        <v>109057.56499999999</v>
      </c>
      <c r="L53" s="218">
        <f t="shared" si="4"/>
        <v>60759.670900000005</v>
      </c>
      <c r="M53" s="218">
        <f t="shared" si="4"/>
        <v>58935.888</v>
      </c>
      <c r="N53" s="218">
        <f t="shared" si="4"/>
        <v>1795605.6644</v>
      </c>
    </row>
    <row r="54" spans="1:14" ht="42" customHeight="1">
      <c r="A54" s="249" t="s">
        <v>111</v>
      </c>
      <c r="B54" s="153">
        <f>SUM(B44:B48)</f>
        <v>30</v>
      </c>
      <c r="C54" s="153">
        <f>SUM(C44:C48)</f>
        <v>2509.66</v>
      </c>
      <c r="D54" s="153">
        <f aca="true" t="shared" si="5" ref="D54:N54">SUM(D44:D48)</f>
        <v>31058.930000000015</v>
      </c>
      <c r="E54" s="153">
        <f t="shared" si="5"/>
        <v>34136.00999999992</v>
      </c>
      <c r="F54" s="153">
        <f t="shared" si="5"/>
        <v>36525.549999999996</v>
      </c>
      <c r="G54" s="153">
        <f t="shared" si="5"/>
        <v>75489.22209999996</v>
      </c>
      <c r="H54" s="153">
        <f t="shared" si="5"/>
        <v>98148.61599999995</v>
      </c>
      <c r="I54" s="153">
        <f t="shared" si="5"/>
        <v>76209.81019999999</v>
      </c>
      <c r="J54" s="153">
        <f t="shared" si="5"/>
        <v>1477.6922000000002</v>
      </c>
      <c r="K54" s="153">
        <f t="shared" si="5"/>
        <v>10902.265</v>
      </c>
      <c r="L54" s="153">
        <f t="shared" si="5"/>
        <v>4636.890899999999</v>
      </c>
      <c r="M54" s="153">
        <f t="shared" si="5"/>
        <v>17946.237999999998</v>
      </c>
      <c r="N54" s="225">
        <f t="shared" si="5"/>
        <v>389070.8843999998</v>
      </c>
    </row>
    <row r="55" spans="1:14" ht="43.5" customHeight="1">
      <c r="A55" s="250" t="s">
        <v>96</v>
      </c>
      <c r="B55" s="157">
        <f>AVERAGE(B44:B48)</f>
        <v>6</v>
      </c>
      <c r="C55" s="157">
        <f aca="true" t="shared" si="6" ref="C55:N55">AVERAGE(C44:C48)</f>
        <v>501.93199999999996</v>
      </c>
      <c r="D55" s="157">
        <f t="shared" si="6"/>
        <v>6211.786000000003</v>
      </c>
      <c r="E55" s="157">
        <f t="shared" si="6"/>
        <v>6827.201999999985</v>
      </c>
      <c r="F55" s="157">
        <f t="shared" si="6"/>
        <v>7305.109999999999</v>
      </c>
      <c r="G55" s="157">
        <f t="shared" si="6"/>
        <v>15097.84441999999</v>
      </c>
      <c r="H55" s="157">
        <f t="shared" si="6"/>
        <v>19629.72319999999</v>
      </c>
      <c r="I55" s="157">
        <f t="shared" si="6"/>
        <v>15241.962039999999</v>
      </c>
      <c r="J55" s="157">
        <f t="shared" si="6"/>
        <v>295.53844000000004</v>
      </c>
      <c r="K55" s="157">
        <f t="shared" si="6"/>
        <v>2180.453</v>
      </c>
      <c r="L55" s="157">
        <f t="shared" si="6"/>
        <v>927.3781799999999</v>
      </c>
      <c r="M55" s="157">
        <f t="shared" si="6"/>
        <v>3589.2475999999997</v>
      </c>
      <c r="N55" s="226">
        <f t="shared" si="6"/>
        <v>77814.17687999996</v>
      </c>
    </row>
    <row r="56" spans="1:14" ht="15">
      <c r="A56" s="66" t="s">
        <v>44</v>
      </c>
      <c r="B56" s="155">
        <f>(B54/$N$54)*100</f>
        <v>0.0077106772063563886</v>
      </c>
      <c r="C56" s="155">
        <f aca="true" t="shared" si="7" ref="C56:M56">(C54/$N$54)*100</f>
        <v>0.6450392719234792</v>
      </c>
      <c r="D56" s="155">
        <f t="shared" si="7"/>
        <v>7.982846120160625</v>
      </c>
      <c r="E56" s="155">
        <f t="shared" si="7"/>
        <v>8.773725140765105</v>
      </c>
      <c r="F56" s="155">
        <f t="shared" si="7"/>
        <v>9.387890861154352</v>
      </c>
      <c r="G56" s="155">
        <f t="shared" si="7"/>
        <v>19.402434139068152</v>
      </c>
      <c r="H56" s="155">
        <f t="shared" si="7"/>
        <v>25.226409874220852</v>
      </c>
      <c r="I56" s="155">
        <f t="shared" si="7"/>
        <v>19.587641546996217</v>
      </c>
      <c r="J56" s="155">
        <f t="shared" si="7"/>
        <v>0.37980025215168756</v>
      </c>
      <c r="K56" s="155">
        <f t="shared" si="7"/>
        <v>2.802128207771901</v>
      </c>
      <c r="L56" s="155">
        <f t="shared" si="7"/>
        <v>1.1917856323663787</v>
      </c>
      <c r="M56" s="155">
        <f t="shared" si="7"/>
        <v>4.612588276214895</v>
      </c>
      <c r="N56" s="156">
        <f>SUM(B56:M56)</f>
        <v>100</v>
      </c>
    </row>
    <row r="57" ht="12.75">
      <c r="A57" s="3" t="s">
        <v>49</v>
      </c>
    </row>
    <row r="58" ht="12.75">
      <c r="A58" s="3"/>
    </row>
    <row r="59" ht="12.75">
      <c r="A59" s="3"/>
    </row>
    <row r="60" ht="12.75">
      <c r="A60" s="3"/>
    </row>
    <row r="61" ht="12.75">
      <c r="A61" s="56" t="s">
        <v>45</v>
      </c>
    </row>
    <row r="62" ht="12.75">
      <c r="A62" s="56" t="s">
        <v>95</v>
      </c>
    </row>
    <row r="63" ht="12.75">
      <c r="A63" s="251" t="s">
        <v>101</v>
      </c>
    </row>
    <row r="83" spans="1:13" ht="12.75">
      <c r="A83" s="5"/>
      <c r="B83" s="5"/>
      <c r="C83" s="5"/>
      <c r="I83" s="5"/>
      <c r="J83" s="5"/>
      <c r="K83" s="5"/>
      <c r="L83" s="5"/>
      <c r="M83" s="5"/>
    </row>
    <row r="85" spans="2:13" ht="15">
      <c r="B85" s="255" t="s">
        <v>84</v>
      </c>
      <c r="C85" s="256"/>
      <c r="D85" s="256"/>
      <c r="E85" s="256"/>
      <c r="F85" s="256"/>
      <c r="G85" s="257"/>
      <c r="I85" s="255" t="s">
        <v>84</v>
      </c>
      <c r="J85" s="256"/>
      <c r="K85" s="256"/>
      <c r="L85" s="256"/>
      <c r="M85" s="257"/>
    </row>
    <row r="86" spans="2:13" ht="30">
      <c r="B86" s="117" t="s">
        <v>69</v>
      </c>
      <c r="C86" s="84" t="s">
        <v>99</v>
      </c>
      <c r="D86" s="84" t="s">
        <v>100</v>
      </c>
      <c r="E86" s="84" t="s">
        <v>71</v>
      </c>
      <c r="F86" s="85" t="s">
        <v>72</v>
      </c>
      <c r="G86" s="119"/>
      <c r="I86" s="64" t="s">
        <v>69</v>
      </c>
      <c r="J86" s="84" t="s">
        <v>94</v>
      </c>
      <c r="K86" s="84" t="s">
        <v>100</v>
      </c>
      <c r="L86" s="84" t="s">
        <v>71</v>
      </c>
      <c r="M86" s="85" t="s">
        <v>72</v>
      </c>
    </row>
    <row r="87" spans="2:13" ht="12.75">
      <c r="B87" s="134" t="s">
        <v>2</v>
      </c>
      <c r="C87" s="30">
        <f>AVERAGE(B44:B48)</f>
        <v>6</v>
      </c>
      <c r="D87" s="30">
        <f>+B49</f>
        <v>103.6</v>
      </c>
      <c r="E87" s="211">
        <f>+D87-C87</f>
        <v>97.6</v>
      </c>
      <c r="F87" s="274">
        <v>-100</v>
      </c>
      <c r="G87" s="158">
        <v>1</v>
      </c>
      <c r="I87" s="134" t="s">
        <v>2</v>
      </c>
      <c r="J87" s="46">
        <f>AVERAGE(B39:B48)</f>
        <v>6.567</v>
      </c>
      <c r="K87" s="30">
        <f>+D87</f>
        <v>103.6</v>
      </c>
      <c r="L87" s="211">
        <f>+K87-J87</f>
        <v>97.03299999999999</v>
      </c>
      <c r="M87" s="274">
        <v>-100</v>
      </c>
    </row>
    <row r="88" spans="2:13" ht="12.75">
      <c r="B88" s="135" t="s">
        <v>3</v>
      </c>
      <c r="C88" s="16">
        <f>AVERAGE(C44:C48)</f>
        <v>501.93199999999996</v>
      </c>
      <c r="D88" s="16">
        <f>+C49</f>
        <v>188.98</v>
      </c>
      <c r="E88" s="212">
        <f aca="true" t="shared" si="8" ref="E88:E99">+D88-C88</f>
        <v>-312.952</v>
      </c>
      <c r="F88" s="105">
        <f aca="true" t="shared" si="9" ref="F88:F99">IF(D88&gt;0,(D88-C88)*100/C88,0)</f>
        <v>-62.349481603085685</v>
      </c>
      <c r="G88" s="159">
        <v>4</v>
      </c>
      <c r="I88" s="135" t="s">
        <v>3</v>
      </c>
      <c r="J88" s="47">
        <f>AVERAGE(C39:C48)</f>
        <v>386.992</v>
      </c>
      <c r="K88" s="16">
        <f>+D88</f>
        <v>188.98</v>
      </c>
      <c r="L88" s="212">
        <f aca="true" t="shared" si="10" ref="L88:L99">+K88-J88</f>
        <v>-198.01200000000003</v>
      </c>
      <c r="M88" s="105">
        <f aca="true" t="shared" si="11" ref="M88:M99">IF(K88&gt;0,(K88-J88)*100/J88,0)</f>
        <v>-51.166949187580116</v>
      </c>
    </row>
    <row r="89" spans="2:13" ht="12.75">
      <c r="B89" s="135" t="s">
        <v>4</v>
      </c>
      <c r="C89" s="16">
        <f>AVERAGE(D44:D48)</f>
        <v>6211.786000000003</v>
      </c>
      <c r="D89" s="16">
        <f>+D49</f>
        <v>4132.71</v>
      </c>
      <c r="E89" s="212">
        <f t="shared" si="8"/>
        <v>-2079.0760000000028</v>
      </c>
      <c r="F89" s="105">
        <f t="shared" si="9"/>
        <v>-33.46985874915848</v>
      </c>
      <c r="G89" s="159">
        <v>8</v>
      </c>
      <c r="I89" s="135" t="s">
        <v>4</v>
      </c>
      <c r="J89" s="47">
        <f>AVERAGE(D39:D48)</f>
        <v>6138.914000000002</v>
      </c>
      <c r="K89" s="16">
        <f>+D89</f>
        <v>4132.71</v>
      </c>
      <c r="L89" s="212">
        <f t="shared" si="10"/>
        <v>-2006.2040000000015</v>
      </c>
      <c r="M89" s="105">
        <f t="shared" si="11"/>
        <v>-32.68011247592002</v>
      </c>
    </row>
    <row r="90" spans="2:13" ht="12.75">
      <c r="B90" s="136" t="s">
        <v>5</v>
      </c>
      <c r="C90" s="16">
        <f>AVERAGE(E44:E48)</f>
        <v>6827.201999999985</v>
      </c>
      <c r="D90" s="16">
        <f>+E49</f>
        <v>2688.68</v>
      </c>
      <c r="E90" s="212">
        <f t="shared" si="8"/>
        <v>-4138.5219999999845</v>
      </c>
      <c r="F90" s="105">
        <f t="shared" si="9"/>
        <v>-60.61812730896191</v>
      </c>
      <c r="G90" s="159">
        <v>5</v>
      </c>
      <c r="I90" s="136" t="s">
        <v>5</v>
      </c>
      <c r="J90" s="47">
        <f>AVERAGE(E39:E48)</f>
        <v>5268.454999999992</v>
      </c>
      <c r="K90" s="16">
        <f aca="true" t="shared" si="12" ref="K90:K98">+D90</f>
        <v>2688.68</v>
      </c>
      <c r="L90" s="212">
        <f t="shared" si="10"/>
        <v>-2579.774999999992</v>
      </c>
      <c r="M90" s="105">
        <f t="shared" si="11"/>
        <v>-48.96644272372063</v>
      </c>
    </row>
    <row r="91" spans="2:13" ht="12.75">
      <c r="B91" s="135" t="s">
        <v>6</v>
      </c>
      <c r="C91" s="16">
        <f>AVERAGE(F44:F48)</f>
        <v>7305.109999999999</v>
      </c>
      <c r="D91" s="16">
        <f>+F49</f>
        <v>3607.94</v>
      </c>
      <c r="E91" s="212">
        <f t="shared" si="8"/>
        <v>-3697.1699999999987</v>
      </c>
      <c r="F91" s="105">
        <f t="shared" si="9"/>
        <v>-50.610736867754206</v>
      </c>
      <c r="G91" s="159">
        <v>7</v>
      </c>
      <c r="I91" s="135" t="s">
        <v>6</v>
      </c>
      <c r="J91" s="47">
        <f>AVERAGE(F39:F48)</f>
        <v>7334.6449999999995</v>
      </c>
      <c r="K91" s="16">
        <f t="shared" si="12"/>
        <v>3607.94</v>
      </c>
      <c r="L91" s="212">
        <f t="shared" si="10"/>
        <v>-3726.7049999999995</v>
      </c>
      <c r="M91" s="105">
        <f t="shared" si="11"/>
        <v>-50.809616552675685</v>
      </c>
    </row>
    <row r="92" spans="2:13" ht="12.75">
      <c r="B92" s="135" t="s">
        <v>7</v>
      </c>
      <c r="C92" s="16">
        <f>AVERAGE(G44:G48)</f>
        <v>15097.84441999999</v>
      </c>
      <c r="D92" s="16">
        <f>+G49</f>
        <v>2381.47</v>
      </c>
      <c r="E92" s="212">
        <f t="shared" si="8"/>
        <v>-12716.374419999991</v>
      </c>
      <c r="F92" s="105">
        <f t="shared" si="9"/>
        <v>-84.22642376122722</v>
      </c>
      <c r="G92" s="159">
        <v>3</v>
      </c>
      <c r="I92" s="135" t="s">
        <v>7</v>
      </c>
      <c r="J92" s="47">
        <f>AVERAGE(G39:G48)</f>
        <v>9822.874209999998</v>
      </c>
      <c r="K92" s="16">
        <f t="shared" si="12"/>
        <v>2381.47</v>
      </c>
      <c r="L92" s="212">
        <f t="shared" si="10"/>
        <v>-7441.404209999999</v>
      </c>
      <c r="M92" s="105">
        <f t="shared" si="11"/>
        <v>-75.75587400299204</v>
      </c>
    </row>
    <row r="93" spans="2:13" ht="12.75">
      <c r="B93" s="135" t="s">
        <v>8</v>
      </c>
      <c r="C93" s="16">
        <f>AVERAGE(H44:H48)</f>
        <v>19629.72319999999</v>
      </c>
      <c r="D93" s="16">
        <f>+H49</f>
        <v>8246.07</v>
      </c>
      <c r="E93" s="212">
        <f t="shared" si="8"/>
        <v>-11383.65319999999</v>
      </c>
      <c r="F93" s="105">
        <f t="shared" si="9"/>
        <v>-57.99191911172744</v>
      </c>
      <c r="G93" s="159">
        <v>6</v>
      </c>
      <c r="H93" s="5"/>
      <c r="I93" s="135" t="s">
        <v>8</v>
      </c>
      <c r="J93" s="47">
        <f>AVERAGE(H39:H48)</f>
        <v>17364.346599999997</v>
      </c>
      <c r="K93" s="16">
        <f t="shared" si="12"/>
        <v>8246.07</v>
      </c>
      <c r="L93" s="212">
        <f t="shared" si="10"/>
        <v>-9118.276599999997</v>
      </c>
      <c r="M93" s="105">
        <f t="shared" si="11"/>
        <v>-52.51148695684293</v>
      </c>
    </row>
    <row r="94" spans="2:13" ht="12.75">
      <c r="B94" s="135" t="s">
        <v>9</v>
      </c>
      <c r="C94" s="16">
        <f>AVERAGE(I44:I48)</f>
        <v>15241.962039999999</v>
      </c>
      <c r="D94" s="16">
        <f>+I49</f>
        <v>12231.14</v>
      </c>
      <c r="E94" s="212">
        <f t="shared" si="8"/>
        <v>-3010.822039999999</v>
      </c>
      <c r="F94" s="105">
        <f t="shared" si="9"/>
        <v>-19.75350700978389</v>
      </c>
      <c r="G94" s="159">
        <v>9</v>
      </c>
      <c r="I94" s="135" t="s">
        <v>9</v>
      </c>
      <c r="J94" s="47">
        <f>AVERAGE(I39:I48)</f>
        <v>9857.50302</v>
      </c>
      <c r="K94" s="16">
        <f t="shared" si="12"/>
        <v>12231.14</v>
      </c>
      <c r="L94" s="212">
        <f t="shared" si="10"/>
        <v>2373.6369799999993</v>
      </c>
      <c r="M94" s="104">
        <f t="shared" si="11"/>
        <v>24.079495336538066</v>
      </c>
    </row>
    <row r="95" spans="2:13" ht="12.75">
      <c r="B95" s="135" t="s">
        <v>46</v>
      </c>
      <c r="C95" s="16">
        <f>AVERAGE(J44:J48)</f>
        <v>295.53844000000004</v>
      </c>
      <c r="D95" s="16">
        <f>+J49</f>
        <v>1093.28</v>
      </c>
      <c r="E95" s="212">
        <f t="shared" si="8"/>
        <v>797.7415599999999</v>
      </c>
      <c r="F95" s="104">
        <f t="shared" si="9"/>
        <v>269.92818937529745</v>
      </c>
      <c r="G95" s="159">
        <v>11</v>
      </c>
      <c r="I95" s="135" t="s">
        <v>46</v>
      </c>
      <c r="J95" s="47">
        <f>AVERAGE(J39:J48)</f>
        <v>361.51822000000004</v>
      </c>
      <c r="K95" s="16">
        <f t="shared" si="12"/>
        <v>1093.28</v>
      </c>
      <c r="L95" s="212">
        <f t="shared" si="10"/>
        <v>731.7617799999999</v>
      </c>
      <c r="M95" s="104">
        <f t="shared" si="11"/>
        <v>202.41352704159695</v>
      </c>
    </row>
    <row r="96" spans="2:13" ht="12.75">
      <c r="B96" s="135" t="s">
        <v>10</v>
      </c>
      <c r="C96" s="16">
        <f>AVERAGE(K44:K48)</f>
        <v>2180.453</v>
      </c>
      <c r="D96" s="16">
        <f>+K49</f>
        <v>2425.31</v>
      </c>
      <c r="E96" s="212">
        <f t="shared" si="8"/>
        <v>244.85699999999997</v>
      </c>
      <c r="F96" s="104">
        <f t="shared" si="9"/>
        <v>11.22963897868929</v>
      </c>
      <c r="G96" s="159">
        <v>10</v>
      </c>
      <c r="I96" s="135" t="s">
        <v>10</v>
      </c>
      <c r="J96" s="47">
        <f>AVERAGE(K39:K48)</f>
        <v>2165.8185</v>
      </c>
      <c r="K96" s="16">
        <f t="shared" si="12"/>
        <v>2425.31</v>
      </c>
      <c r="L96" s="212">
        <f t="shared" si="10"/>
        <v>259.4915000000001</v>
      </c>
      <c r="M96" s="104">
        <f t="shared" si="11"/>
        <v>11.98122095641902</v>
      </c>
    </row>
    <row r="97" spans="2:13" ht="12.75">
      <c r="B97" s="135" t="s">
        <v>11</v>
      </c>
      <c r="C97" s="16">
        <f>AVERAGE(L44:L48)</f>
        <v>927.3781799999999</v>
      </c>
      <c r="D97" s="16">
        <f>+L49</f>
        <v>4857.56</v>
      </c>
      <c r="E97" s="212">
        <f t="shared" si="8"/>
        <v>3930.1818200000007</v>
      </c>
      <c r="F97" s="104">
        <f t="shared" si="9"/>
        <v>423.7949419944301</v>
      </c>
      <c r="G97" s="159">
        <v>12</v>
      </c>
      <c r="I97" s="135" t="s">
        <v>11</v>
      </c>
      <c r="J97" s="47">
        <f>AVERAGE(L39:L48)</f>
        <v>1069.59609</v>
      </c>
      <c r="K97" s="16">
        <f t="shared" si="12"/>
        <v>4857.56</v>
      </c>
      <c r="L97" s="212">
        <f t="shared" si="10"/>
        <v>3787.9639100000004</v>
      </c>
      <c r="M97" s="104">
        <f t="shared" si="11"/>
        <v>354.1490049762617</v>
      </c>
    </row>
    <row r="98" spans="2:13" ht="12.75">
      <c r="B98" s="137" t="s">
        <v>12</v>
      </c>
      <c r="C98" s="23">
        <f>AVERAGE(M44:M48)</f>
        <v>3589.2475999999997</v>
      </c>
      <c r="D98" s="23">
        <f>+M49</f>
        <v>139.97</v>
      </c>
      <c r="E98" s="213">
        <f t="shared" si="8"/>
        <v>-3449.2776</v>
      </c>
      <c r="F98" s="106">
        <f t="shared" si="9"/>
        <v>-96.1002968978791</v>
      </c>
      <c r="G98" s="160">
        <v>2</v>
      </c>
      <c r="I98" s="137" t="s">
        <v>12</v>
      </c>
      <c r="J98" s="48">
        <f>AVERAGE(M39:M48)</f>
        <v>1862.8147999999997</v>
      </c>
      <c r="K98" s="23">
        <f t="shared" si="12"/>
        <v>139.97</v>
      </c>
      <c r="L98" s="213">
        <f t="shared" si="10"/>
        <v>-1722.8447999999996</v>
      </c>
      <c r="M98" s="106">
        <f t="shared" si="11"/>
        <v>-92.48610221477733</v>
      </c>
    </row>
    <row r="99" spans="2:13" ht="15">
      <c r="B99" s="89" t="s">
        <v>70</v>
      </c>
      <c r="C99" s="276">
        <f>SUM(C87:C98)</f>
        <v>77814.17687999997</v>
      </c>
      <c r="D99" s="276">
        <f>SUM(D87:D98)</f>
        <v>42096.70999999999</v>
      </c>
      <c r="E99" s="281">
        <f t="shared" si="8"/>
        <v>-35717.46687999998</v>
      </c>
      <c r="F99" s="282">
        <f t="shared" si="9"/>
        <v>-45.900976290067504</v>
      </c>
      <c r="G99" s="278"/>
      <c r="H99" s="59"/>
      <c r="I99" s="285" t="s">
        <v>70</v>
      </c>
      <c r="J99" s="280">
        <f>SUM(J87:J98)</f>
        <v>61640.04443999999</v>
      </c>
      <c r="K99" s="279">
        <f>SUM(K87:K98)</f>
        <v>42096.70999999999</v>
      </c>
      <c r="L99" s="286">
        <f t="shared" si="10"/>
        <v>-19543.33444</v>
      </c>
      <c r="M99" s="277">
        <f t="shared" si="11"/>
        <v>-31.70558135957113</v>
      </c>
    </row>
    <row r="100" spans="3:13" ht="12.75">
      <c r="C100" s="59"/>
      <c r="D100" s="59"/>
      <c r="E100" s="59"/>
      <c r="F100" s="59"/>
      <c r="G100" s="59"/>
      <c r="H100" s="59"/>
      <c r="I100" s="32"/>
      <c r="J100" s="283"/>
      <c r="K100" s="284"/>
      <c r="L100" s="59"/>
      <c r="M100" s="59"/>
    </row>
    <row r="101" spans="9:11" ht="12.75">
      <c r="I101" s="37"/>
      <c r="J101" s="34"/>
      <c r="K101" s="33"/>
    </row>
    <row r="102" spans="9:14" ht="12.75">
      <c r="I102" s="33"/>
      <c r="J102" s="33"/>
      <c r="K102" s="33"/>
      <c r="N102" s="1"/>
    </row>
    <row r="103" spans="9:11" ht="12.75">
      <c r="I103" s="33"/>
      <c r="J103" s="33"/>
      <c r="K103" s="33"/>
    </row>
    <row r="104" ht="12.75">
      <c r="A104" s="56" t="s">
        <v>45</v>
      </c>
    </row>
    <row r="105" ht="12.75">
      <c r="A105" s="56" t="s">
        <v>95</v>
      </c>
    </row>
    <row r="106" ht="12.75">
      <c r="A106" s="251" t="s">
        <v>101</v>
      </c>
    </row>
    <row r="107" ht="12.75">
      <c r="A107" s="3"/>
    </row>
    <row r="109" spans="1:14" ht="15.75">
      <c r="A109" s="254" t="s">
        <v>66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</row>
    <row r="110" spans="1:14" ht="15.75">
      <c r="A110" s="254" t="s">
        <v>112</v>
      </c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</row>
    <row r="111" ht="12.75">
      <c r="A111" s="14" t="s">
        <v>82</v>
      </c>
    </row>
    <row r="112" spans="1:14" ht="15">
      <c r="A112" s="265" t="s">
        <v>81</v>
      </c>
      <c r="B112" s="60" t="s">
        <v>87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265" t="s">
        <v>1</v>
      </c>
    </row>
    <row r="113" spans="1:14" ht="15">
      <c r="A113" s="265"/>
      <c r="B113" s="61" t="s">
        <v>2</v>
      </c>
      <c r="C113" s="61" t="s">
        <v>3</v>
      </c>
      <c r="D113" s="61" t="s">
        <v>4</v>
      </c>
      <c r="E113" s="61" t="s">
        <v>5</v>
      </c>
      <c r="F113" s="61" t="s">
        <v>6</v>
      </c>
      <c r="G113" s="61" t="s">
        <v>7</v>
      </c>
      <c r="H113" s="61" t="s">
        <v>8</v>
      </c>
      <c r="I113" s="61" t="s">
        <v>9</v>
      </c>
      <c r="J113" s="61" t="s">
        <v>46</v>
      </c>
      <c r="K113" s="61" t="s">
        <v>10</v>
      </c>
      <c r="L113" s="61" t="s">
        <v>11</v>
      </c>
      <c r="M113" s="61" t="s">
        <v>12</v>
      </c>
      <c r="N113" s="265"/>
    </row>
    <row r="114" spans="1:14" ht="12.75">
      <c r="A114" s="71" t="s">
        <v>50</v>
      </c>
      <c r="B114" s="130"/>
      <c r="C114" s="130">
        <v>1600</v>
      </c>
      <c r="D114" s="130">
        <v>7437.5</v>
      </c>
      <c r="E114" s="130">
        <v>1950</v>
      </c>
      <c r="F114" s="130"/>
      <c r="G114" s="130">
        <v>3073.6</v>
      </c>
      <c r="H114" s="130">
        <v>1207.3</v>
      </c>
      <c r="I114" s="130">
        <v>888.2</v>
      </c>
      <c r="J114" s="130"/>
      <c r="K114" s="130"/>
      <c r="L114" s="130"/>
      <c r="M114" s="130">
        <v>17133</v>
      </c>
      <c r="N114" s="131">
        <f aca="true" t="shared" si="13" ref="N114:N140">SUM(B114:M114)</f>
        <v>33289.6</v>
      </c>
    </row>
    <row r="115" spans="1:14" ht="12.75">
      <c r="A115" s="10" t="s">
        <v>51</v>
      </c>
      <c r="B115" s="12"/>
      <c r="C115" s="12"/>
      <c r="D115" s="12">
        <v>9815.88</v>
      </c>
      <c r="E115" s="12">
        <v>5406</v>
      </c>
      <c r="F115" s="12">
        <v>10859</v>
      </c>
      <c r="G115" s="12">
        <v>873.6</v>
      </c>
      <c r="H115" s="12">
        <v>8417.75</v>
      </c>
      <c r="I115" s="12">
        <v>3811.3</v>
      </c>
      <c r="J115" s="12"/>
      <c r="K115" s="12"/>
      <c r="L115" s="12"/>
      <c r="M115" s="12"/>
      <c r="N115" s="53">
        <f t="shared" si="13"/>
        <v>39183.53</v>
      </c>
    </row>
    <row r="116" spans="1:14" ht="12.75">
      <c r="A116" s="10" t="s">
        <v>52</v>
      </c>
      <c r="B116" s="12"/>
      <c r="C116" s="12"/>
      <c r="D116" s="12">
        <v>11884.31</v>
      </c>
      <c r="E116" s="12">
        <v>5661</v>
      </c>
      <c r="F116" s="12">
        <v>5337</v>
      </c>
      <c r="G116" s="12">
        <v>1134.5</v>
      </c>
      <c r="H116" s="12">
        <v>6606.2</v>
      </c>
      <c r="I116" s="12">
        <v>28004.5</v>
      </c>
      <c r="J116" s="12">
        <v>2103</v>
      </c>
      <c r="K116" s="12">
        <v>3554.75</v>
      </c>
      <c r="L116" s="12">
        <v>500</v>
      </c>
      <c r="M116" s="12"/>
      <c r="N116" s="53">
        <f t="shared" si="13"/>
        <v>64785.259999999995</v>
      </c>
    </row>
    <row r="117" spans="1:14" ht="12.75">
      <c r="A117" s="10" t="s">
        <v>53</v>
      </c>
      <c r="B117" s="12"/>
      <c r="C117" s="12">
        <v>250</v>
      </c>
      <c r="D117" s="12"/>
      <c r="E117" s="12">
        <v>300</v>
      </c>
      <c r="F117" s="12">
        <v>618</v>
      </c>
      <c r="G117" s="12">
        <v>6716.11</v>
      </c>
      <c r="H117" s="12">
        <v>32535.27</v>
      </c>
      <c r="I117" s="12">
        <v>3556.74</v>
      </c>
      <c r="J117" s="12"/>
      <c r="K117" s="12">
        <v>12745</v>
      </c>
      <c r="L117" s="12">
        <v>2870</v>
      </c>
      <c r="M117" s="12">
        <v>950</v>
      </c>
      <c r="N117" s="53">
        <f t="shared" si="13"/>
        <v>60541.119999999995</v>
      </c>
    </row>
    <row r="118" spans="1:14" ht="12.75">
      <c r="A118" s="10" t="s">
        <v>54</v>
      </c>
      <c r="B118" s="12"/>
      <c r="C118" s="12">
        <v>4450</v>
      </c>
      <c r="D118" s="12">
        <v>22725.4</v>
      </c>
      <c r="E118" s="12">
        <v>10707</v>
      </c>
      <c r="F118" s="12">
        <v>9260.5</v>
      </c>
      <c r="G118" s="12">
        <v>12115.4</v>
      </c>
      <c r="H118" s="12">
        <v>3017.5</v>
      </c>
      <c r="I118" s="12">
        <v>1251</v>
      </c>
      <c r="J118" s="12">
        <v>875</v>
      </c>
      <c r="K118" s="12"/>
      <c r="L118" s="12">
        <v>1230</v>
      </c>
      <c r="M118" s="12"/>
      <c r="N118" s="53">
        <f t="shared" si="13"/>
        <v>65631.8</v>
      </c>
    </row>
    <row r="119" spans="1:14" ht="12.75">
      <c r="A119" s="10" t="s">
        <v>55</v>
      </c>
      <c r="B119" s="12"/>
      <c r="C119" s="12">
        <v>270</v>
      </c>
      <c r="D119" s="12">
        <v>3670</v>
      </c>
      <c r="E119" s="12">
        <v>325</v>
      </c>
      <c r="F119" s="12">
        <v>2013.1</v>
      </c>
      <c r="G119" s="12">
        <v>3164</v>
      </c>
      <c r="H119" s="12">
        <v>600</v>
      </c>
      <c r="I119" s="12">
        <v>1170</v>
      </c>
      <c r="J119" s="12"/>
      <c r="K119" s="12">
        <v>200</v>
      </c>
      <c r="L119" s="12">
        <v>1105</v>
      </c>
      <c r="M119" s="12">
        <v>400</v>
      </c>
      <c r="N119" s="53">
        <f t="shared" si="13"/>
        <v>12917.1</v>
      </c>
    </row>
    <row r="120" spans="1:14" ht="12.75">
      <c r="A120" s="113" t="s">
        <v>27</v>
      </c>
      <c r="B120" s="13"/>
      <c r="C120" s="13"/>
      <c r="D120" s="13">
        <v>2689.8</v>
      </c>
      <c r="E120" s="13">
        <v>3675</v>
      </c>
      <c r="F120" s="13">
        <v>4897.7</v>
      </c>
      <c r="G120" s="13">
        <v>3958.5</v>
      </c>
      <c r="H120" s="13">
        <v>4140</v>
      </c>
      <c r="I120" s="13">
        <v>9229.3</v>
      </c>
      <c r="J120" s="13">
        <v>2121.5</v>
      </c>
      <c r="K120" s="13"/>
      <c r="L120" s="13"/>
      <c r="M120" s="13"/>
      <c r="N120" s="53">
        <f t="shared" si="13"/>
        <v>30711.8</v>
      </c>
    </row>
    <row r="121" spans="1:14" ht="12.75">
      <c r="A121" s="113" t="s">
        <v>28</v>
      </c>
      <c r="B121" s="13"/>
      <c r="C121" s="13"/>
      <c r="D121" s="13">
        <v>5811.36</v>
      </c>
      <c r="E121" s="13">
        <v>4174.7</v>
      </c>
      <c r="F121" s="13">
        <v>2410</v>
      </c>
      <c r="G121" s="13">
        <v>771.5</v>
      </c>
      <c r="H121" s="13"/>
      <c r="I121" s="13"/>
      <c r="J121" s="13">
        <v>228</v>
      </c>
      <c r="K121" s="13"/>
      <c r="L121" s="13"/>
      <c r="M121" s="13"/>
      <c r="N121" s="53">
        <f t="shared" si="13"/>
        <v>13395.56</v>
      </c>
    </row>
    <row r="122" spans="1:14" ht="12.75">
      <c r="A122" s="113" t="s">
        <v>29</v>
      </c>
      <c r="B122" s="13"/>
      <c r="C122" s="13">
        <v>260</v>
      </c>
      <c r="D122" s="13">
        <v>6092.41</v>
      </c>
      <c r="E122" s="13">
        <v>6043.8</v>
      </c>
      <c r="F122" s="13">
        <v>4011.75</v>
      </c>
      <c r="G122" s="13">
        <v>9798.1</v>
      </c>
      <c r="H122" s="13">
        <v>5013.2</v>
      </c>
      <c r="I122" s="13"/>
      <c r="J122" s="13"/>
      <c r="K122" s="13"/>
      <c r="L122" s="13">
        <v>500</v>
      </c>
      <c r="M122" s="13">
        <v>1180</v>
      </c>
      <c r="N122" s="53">
        <f t="shared" si="13"/>
        <v>32899.259999999995</v>
      </c>
    </row>
    <row r="123" spans="1:14" ht="12.75">
      <c r="A123" s="113" t="s">
        <v>30</v>
      </c>
      <c r="B123" s="13"/>
      <c r="C123" s="13">
        <v>300</v>
      </c>
      <c r="D123" s="13">
        <v>10272.68</v>
      </c>
      <c r="E123" s="13">
        <v>5168</v>
      </c>
      <c r="F123" s="13">
        <v>13156.05</v>
      </c>
      <c r="G123" s="13">
        <v>6968</v>
      </c>
      <c r="H123" s="13">
        <v>5935.01</v>
      </c>
      <c r="I123" s="13"/>
      <c r="J123" s="13"/>
      <c r="K123" s="13"/>
      <c r="L123" s="13">
        <v>750</v>
      </c>
      <c r="M123" s="13">
        <v>600</v>
      </c>
      <c r="N123" s="53">
        <f t="shared" si="13"/>
        <v>43149.74</v>
      </c>
    </row>
    <row r="124" spans="1:14" ht="12.75">
      <c r="A124" s="113" t="s">
        <v>31</v>
      </c>
      <c r="B124" s="13"/>
      <c r="C124" s="13">
        <v>900</v>
      </c>
      <c r="D124" s="13">
        <v>2017.7</v>
      </c>
      <c r="E124" s="13">
        <v>790</v>
      </c>
      <c r="F124" s="13">
        <v>4772.5</v>
      </c>
      <c r="G124" s="13"/>
      <c r="H124" s="13">
        <v>2293.2</v>
      </c>
      <c r="I124" s="13">
        <v>575.01</v>
      </c>
      <c r="J124" s="13"/>
      <c r="K124" s="13"/>
      <c r="L124" s="13"/>
      <c r="M124" s="13"/>
      <c r="N124" s="53">
        <f t="shared" si="13"/>
        <v>11348.410000000002</v>
      </c>
    </row>
    <row r="125" spans="1:14" ht="12.75">
      <c r="A125" s="113" t="s">
        <v>32</v>
      </c>
      <c r="B125" s="13"/>
      <c r="C125" s="13"/>
      <c r="D125" s="13">
        <v>2880.81</v>
      </c>
      <c r="E125" s="13">
        <v>300</v>
      </c>
      <c r="F125" s="13">
        <v>2920</v>
      </c>
      <c r="G125" s="13"/>
      <c r="H125" s="13">
        <v>2792.4</v>
      </c>
      <c r="I125" s="13">
        <v>1489.2</v>
      </c>
      <c r="J125" s="13">
        <v>572.1</v>
      </c>
      <c r="K125" s="13">
        <v>9164.5</v>
      </c>
      <c r="L125" s="13"/>
      <c r="M125" s="13">
        <v>800</v>
      </c>
      <c r="N125" s="53">
        <f t="shared" si="13"/>
        <v>20919.010000000002</v>
      </c>
    </row>
    <row r="126" spans="1:14" ht="12.75">
      <c r="A126" s="113" t="s">
        <v>33</v>
      </c>
      <c r="B126" s="13"/>
      <c r="C126" s="13"/>
      <c r="D126" s="13">
        <v>3170</v>
      </c>
      <c r="E126" s="13">
        <v>650</v>
      </c>
      <c r="F126" s="13">
        <v>2934</v>
      </c>
      <c r="G126" s="13">
        <v>2085.7</v>
      </c>
      <c r="H126" s="13">
        <v>18140.91</v>
      </c>
      <c r="I126" s="13">
        <v>430.1</v>
      </c>
      <c r="J126" s="13"/>
      <c r="K126" s="13"/>
      <c r="L126" s="13"/>
      <c r="M126" s="13"/>
      <c r="N126" s="53">
        <f t="shared" si="13"/>
        <v>27410.71</v>
      </c>
    </row>
    <row r="127" spans="1:14" ht="12.75">
      <c r="A127" s="113" t="s">
        <v>34</v>
      </c>
      <c r="B127" s="13"/>
      <c r="C127" s="13">
        <v>250</v>
      </c>
      <c r="D127" s="13">
        <v>3790</v>
      </c>
      <c r="E127" s="13">
        <v>500</v>
      </c>
      <c r="F127" s="13"/>
      <c r="G127" s="13">
        <v>540</v>
      </c>
      <c r="H127" s="13">
        <v>3131.5</v>
      </c>
      <c r="I127" s="13">
        <v>325.3</v>
      </c>
      <c r="J127" s="13">
        <v>1285</v>
      </c>
      <c r="K127" s="13">
        <v>35289.2</v>
      </c>
      <c r="L127" s="13">
        <v>29213.6</v>
      </c>
      <c r="M127" s="13"/>
      <c r="N127" s="53">
        <f t="shared" si="13"/>
        <v>74324.6</v>
      </c>
    </row>
    <row r="128" spans="1:14" ht="12.75">
      <c r="A128" s="113" t="s">
        <v>35</v>
      </c>
      <c r="B128" s="13"/>
      <c r="C128" s="13"/>
      <c r="D128" s="13">
        <v>795</v>
      </c>
      <c r="E128" s="13"/>
      <c r="F128" s="13">
        <v>28199</v>
      </c>
      <c r="G128" s="13">
        <v>1975.1</v>
      </c>
      <c r="H128" s="13">
        <v>45748.3</v>
      </c>
      <c r="I128" s="13">
        <v>3924.8</v>
      </c>
      <c r="J128" s="13">
        <v>240</v>
      </c>
      <c r="K128" s="13">
        <v>2060</v>
      </c>
      <c r="L128" s="13"/>
      <c r="M128" s="13"/>
      <c r="N128" s="53">
        <f t="shared" si="13"/>
        <v>82942.2</v>
      </c>
    </row>
    <row r="129" spans="1:14" ht="12.75">
      <c r="A129" s="113" t="s">
        <v>36</v>
      </c>
      <c r="B129" s="13"/>
      <c r="C129" s="13"/>
      <c r="D129" s="13">
        <v>2153.3</v>
      </c>
      <c r="E129" s="13"/>
      <c r="F129" s="13">
        <v>2858</v>
      </c>
      <c r="G129" s="13">
        <v>500</v>
      </c>
      <c r="H129" s="13">
        <v>250</v>
      </c>
      <c r="I129" s="13">
        <v>748.94</v>
      </c>
      <c r="J129" s="13"/>
      <c r="K129" s="13"/>
      <c r="L129" s="13"/>
      <c r="M129" s="13"/>
      <c r="N129" s="53">
        <f t="shared" si="13"/>
        <v>6510.24</v>
      </c>
    </row>
    <row r="130" spans="1:14" ht="12.75">
      <c r="A130" s="113" t="s">
        <v>37</v>
      </c>
      <c r="B130" s="13"/>
      <c r="C130" s="13"/>
      <c r="D130" s="13">
        <v>977</v>
      </c>
      <c r="E130" s="13">
        <v>300</v>
      </c>
      <c r="F130" s="13"/>
      <c r="G130" s="13"/>
      <c r="H130" s="13"/>
      <c r="I130" s="13">
        <v>373</v>
      </c>
      <c r="J130" s="13"/>
      <c r="K130" s="13"/>
      <c r="L130" s="13"/>
      <c r="M130" s="13"/>
      <c r="N130" s="53">
        <f t="shared" si="13"/>
        <v>1650</v>
      </c>
    </row>
    <row r="131" spans="1:14" ht="12.75">
      <c r="A131" s="113" t="s">
        <v>38</v>
      </c>
      <c r="B131" s="13"/>
      <c r="C131" s="13">
        <v>2000</v>
      </c>
      <c r="D131" s="13">
        <v>2006.5</v>
      </c>
      <c r="E131" s="13">
        <v>250</v>
      </c>
      <c r="F131" s="13">
        <v>1490</v>
      </c>
      <c r="G131" s="13">
        <v>1903</v>
      </c>
      <c r="H131" s="13">
        <v>27498.36</v>
      </c>
      <c r="I131" s="13">
        <v>27598.57</v>
      </c>
      <c r="J131" s="13">
        <v>1763</v>
      </c>
      <c r="K131" s="13">
        <v>2591.5</v>
      </c>
      <c r="L131" s="13"/>
      <c r="M131" s="13"/>
      <c r="N131" s="53">
        <f t="shared" si="13"/>
        <v>67100.93</v>
      </c>
    </row>
    <row r="132" spans="1:14" ht="12.75">
      <c r="A132" s="113" t="s">
        <v>39</v>
      </c>
      <c r="B132" s="13"/>
      <c r="C132" s="13">
        <v>1405</v>
      </c>
      <c r="D132" s="13">
        <v>6852.47</v>
      </c>
      <c r="E132" s="13">
        <v>4328</v>
      </c>
      <c r="F132" s="13">
        <v>7253</v>
      </c>
      <c r="G132" s="13">
        <v>1979</v>
      </c>
      <c r="H132" s="13">
        <v>421</v>
      </c>
      <c r="I132" s="13">
        <v>604.1</v>
      </c>
      <c r="J132" s="13"/>
      <c r="K132" s="13"/>
      <c r="L132" s="13"/>
      <c r="M132" s="13"/>
      <c r="N132" s="53">
        <f t="shared" si="13"/>
        <v>22842.57</v>
      </c>
    </row>
    <row r="133" spans="1:14" ht="12.75">
      <c r="A133" s="113" t="s">
        <v>40</v>
      </c>
      <c r="B133" s="13"/>
      <c r="C133" s="13">
        <v>850</v>
      </c>
      <c r="D133" s="13">
        <v>12137.7</v>
      </c>
      <c r="E133" s="13">
        <v>3000</v>
      </c>
      <c r="F133" s="13">
        <v>5363</v>
      </c>
      <c r="G133" s="13">
        <v>400</v>
      </c>
      <c r="H133" s="13">
        <v>5642.7</v>
      </c>
      <c r="I133" s="13">
        <v>2512.54</v>
      </c>
      <c r="J133" s="13"/>
      <c r="K133" s="13"/>
      <c r="L133" s="13">
        <v>297.19</v>
      </c>
      <c r="M133" s="13"/>
      <c r="N133" s="53">
        <f t="shared" si="13"/>
        <v>30203.13</v>
      </c>
    </row>
    <row r="134" spans="1:14" ht="12.75">
      <c r="A134" s="113" t="s">
        <v>41</v>
      </c>
      <c r="B134" s="13"/>
      <c r="C134" s="13">
        <v>1200</v>
      </c>
      <c r="D134" s="13">
        <v>4901.7</v>
      </c>
      <c r="E134" s="13">
        <v>3515</v>
      </c>
      <c r="F134" s="13">
        <v>12893</v>
      </c>
      <c r="G134" s="13">
        <v>853.8</v>
      </c>
      <c r="H134" s="13">
        <v>2571.74</v>
      </c>
      <c r="I134" s="13">
        <v>2864.76</v>
      </c>
      <c r="J134" s="13"/>
      <c r="K134" s="13"/>
      <c r="L134" s="13">
        <v>518</v>
      </c>
      <c r="M134" s="13">
        <v>15470</v>
      </c>
      <c r="N134" s="53">
        <f t="shared" si="13"/>
        <v>44788</v>
      </c>
    </row>
    <row r="135" spans="1:14" ht="12.75">
      <c r="A135" s="113" t="s">
        <v>42</v>
      </c>
      <c r="B135" s="12"/>
      <c r="C135" s="12">
        <v>335</v>
      </c>
      <c r="D135" s="12">
        <v>991.89</v>
      </c>
      <c r="E135" s="12">
        <v>502</v>
      </c>
      <c r="F135" s="12">
        <v>4127</v>
      </c>
      <c r="G135" s="12">
        <v>201</v>
      </c>
      <c r="H135" s="12">
        <v>281.5</v>
      </c>
      <c r="I135" s="12"/>
      <c r="J135" s="13"/>
      <c r="K135" s="12"/>
      <c r="L135" s="12">
        <v>1232</v>
      </c>
      <c r="M135" s="12"/>
      <c r="N135" s="132">
        <f t="shared" si="13"/>
        <v>7670.389999999999</v>
      </c>
    </row>
    <row r="136" spans="1:14" ht="12.75">
      <c r="A136" s="113" t="s">
        <v>43</v>
      </c>
      <c r="B136" s="12"/>
      <c r="C136" s="12"/>
      <c r="D136" s="12">
        <v>886.15</v>
      </c>
      <c r="E136" s="12"/>
      <c r="F136" s="12">
        <v>4070.5</v>
      </c>
      <c r="G136" s="12"/>
      <c r="H136" s="12">
        <v>27064.94</v>
      </c>
      <c r="I136" s="12"/>
      <c r="J136" s="13"/>
      <c r="K136" s="12"/>
      <c r="L136" s="12">
        <v>450</v>
      </c>
      <c r="M136" s="12"/>
      <c r="N136" s="132">
        <f t="shared" si="13"/>
        <v>32471.589999999997</v>
      </c>
    </row>
    <row r="137" spans="1:14" ht="12.75">
      <c r="A137" s="113" t="s">
        <v>47</v>
      </c>
      <c r="B137" s="12"/>
      <c r="C137" s="12"/>
      <c r="D137" s="12">
        <v>3990.19</v>
      </c>
      <c r="E137" s="12"/>
      <c r="F137" s="12">
        <v>5186</v>
      </c>
      <c r="G137" s="12">
        <v>1213.5</v>
      </c>
      <c r="H137" s="12">
        <v>2782.7</v>
      </c>
      <c r="I137" s="12">
        <v>3439.02</v>
      </c>
      <c r="J137" s="12">
        <v>303</v>
      </c>
      <c r="K137" s="12">
        <v>4334.7</v>
      </c>
      <c r="L137" s="12">
        <v>300</v>
      </c>
      <c r="M137" s="12">
        <v>250</v>
      </c>
      <c r="N137" s="132">
        <f t="shared" si="13"/>
        <v>21799.11</v>
      </c>
    </row>
    <row r="138" spans="1:14" ht="12.75">
      <c r="A138" s="113" t="s">
        <v>48</v>
      </c>
      <c r="B138" s="12"/>
      <c r="C138" s="12"/>
      <c r="D138" s="12">
        <v>2177.5</v>
      </c>
      <c r="E138" s="12">
        <v>3702</v>
      </c>
      <c r="F138" s="12">
        <v>2956.9</v>
      </c>
      <c r="G138" s="12">
        <v>9455</v>
      </c>
      <c r="H138" s="12">
        <v>14135.57</v>
      </c>
      <c r="I138" s="12">
        <v>7685.81</v>
      </c>
      <c r="J138" s="12">
        <v>716</v>
      </c>
      <c r="K138" s="12"/>
      <c r="L138" s="12">
        <v>3122</v>
      </c>
      <c r="M138" s="12"/>
      <c r="N138" s="132">
        <f>SUM(B138:M138)</f>
        <v>43950.78</v>
      </c>
    </row>
    <row r="139" spans="1:14" ht="12.75">
      <c r="A139" s="113" t="s">
        <v>63</v>
      </c>
      <c r="B139" s="12"/>
      <c r="C139" s="12">
        <v>210</v>
      </c>
      <c r="D139" s="12">
        <v>9847.3</v>
      </c>
      <c r="E139" s="12">
        <v>9108</v>
      </c>
      <c r="F139" s="12">
        <v>12118.91</v>
      </c>
      <c r="G139" s="12">
        <v>4075.5</v>
      </c>
      <c r="H139" s="12">
        <v>10287.05</v>
      </c>
      <c r="I139" s="12"/>
      <c r="J139" s="12"/>
      <c r="K139" s="12"/>
      <c r="L139" s="12"/>
      <c r="M139" s="12"/>
      <c r="N139" s="132">
        <f>SUM(B139:M139)</f>
        <v>45646.759999999995</v>
      </c>
    </row>
    <row r="140" spans="1:14" ht="12.75">
      <c r="A140" s="114" t="s">
        <v>73</v>
      </c>
      <c r="B140" s="12"/>
      <c r="C140" s="12"/>
      <c r="D140" s="12">
        <v>7933.32</v>
      </c>
      <c r="E140" s="12">
        <v>5341</v>
      </c>
      <c r="F140" s="12">
        <v>6404.55</v>
      </c>
      <c r="G140" s="12">
        <v>12264</v>
      </c>
      <c r="H140" s="12"/>
      <c r="I140" s="12"/>
      <c r="J140" s="12"/>
      <c r="K140" s="12"/>
      <c r="L140" s="12"/>
      <c r="M140" s="12"/>
      <c r="N140" s="132">
        <f t="shared" si="13"/>
        <v>31942.87</v>
      </c>
    </row>
    <row r="141" spans="1:14" ht="12.75">
      <c r="A141" s="114" t="s">
        <v>78</v>
      </c>
      <c r="B141" s="12"/>
      <c r="C141" s="12">
        <v>550</v>
      </c>
      <c r="D141" s="12">
        <v>1462</v>
      </c>
      <c r="E141" s="12">
        <v>255</v>
      </c>
      <c r="F141" s="12">
        <v>8838</v>
      </c>
      <c r="G141" s="12">
        <v>5650.9</v>
      </c>
      <c r="H141" s="12">
        <v>32744.83</v>
      </c>
      <c r="I141" s="12">
        <v>6428.66</v>
      </c>
      <c r="J141" s="12"/>
      <c r="K141" s="12"/>
      <c r="L141" s="12"/>
      <c r="M141" s="12">
        <v>17606.3</v>
      </c>
      <c r="N141" s="132">
        <f>SUM(B141:M141)</f>
        <v>73535.69</v>
      </c>
    </row>
    <row r="142" spans="1:14" ht="12.75">
      <c r="A142" s="114" t="s">
        <v>79</v>
      </c>
      <c r="B142" s="192"/>
      <c r="C142" s="192"/>
      <c r="D142" s="192">
        <v>523.4</v>
      </c>
      <c r="E142" s="192"/>
      <c r="F142" s="192">
        <v>981</v>
      </c>
      <c r="G142" s="192">
        <v>835</v>
      </c>
      <c r="H142" s="192">
        <v>370</v>
      </c>
      <c r="I142" s="192">
        <v>340.8</v>
      </c>
      <c r="J142" s="192"/>
      <c r="K142" s="192"/>
      <c r="L142" s="192">
        <v>300</v>
      </c>
      <c r="M142" s="192">
        <v>206</v>
      </c>
      <c r="N142" s="193">
        <f>SUM(B142:M142)</f>
        <v>3556.2000000000003</v>
      </c>
    </row>
    <row r="143" spans="1:14" ht="12.75">
      <c r="A143" s="195" t="s">
        <v>91</v>
      </c>
      <c r="B143" s="192"/>
      <c r="C143" s="196">
        <v>259</v>
      </c>
      <c r="D143" s="196">
        <v>4026.4</v>
      </c>
      <c r="E143" s="196">
        <v>20404.11</v>
      </c>
      <c r="F143" s="196">
        <v>3751</v>
      </c>
      <c r="G143" s="196">
        <v>23881.14</v>
      </c>
      <c r="H143" s="196">
        <v>12835.0478</v>
      </c>
      <c r="I143" s="196">
        <v>12314.79</v>
      </c>
      <c r="J143" s="205">
        <v>0</v>
      </c>
      <c r="K143" s="196">
        <v>3172</v>
      </c>
      <c r="L143" s="196">
        <v>3221.6</v>
      </c>
      <c r="M143" s="205">
        <v>0</v>
      </c>
      <c r="N143" s="193">
        <f>SUM(B143:M143)</f>
        <v>83865.08780000001</v>
      </c>
    </row>
    <row r="144" spans="1:14" ht="12.75">
      <c r="A144" s="195" t="s">
        <v>93</v>
      </c>
      <c r="B144" s="192"/>
      <c r="C144" s="196"/>
      <c r="D144" s="196">
        <v>1890</v>
      </c>
      <c r="E144" s="196">
        <v>1641</v>
      </c>
      <c r="F144" s="196">
        <v>7447</v>
      </c>
      <c r="G144" s="196">
        <v>21085</v>
      </c>
      <c r="H144" s="196">
        <v>24606.57</v>
      </c>
      <c r="I144" s="196">
        <v>32983.47</v>
      </c>
      <c r="J144" s="205"/>
      <c r="K144" s="196">
        <v>2500.1</v>
      </c>
      <c r="L144" s="196"/>
      <c r="M144" s="205"/>
      <c r="N144" s="193">
        <f>SUM(B144:M144)</f>
        <v>92153.14000000001</v>
      </c>
    </row>
    <row r="145" spans="1:14" ht="12.75">
      <c r="A145" s="115" t="s">
        <v>102</v>
      </c>
      <c r="B145" s="133"/>
      <c r="C145" s="179"/>
      <c r="D145" s="179">
        <v>2015</v>
      </c>
      <c r="E145" s="179">
        <v>1425</v>
      </c>
      <c r="F145" s="179">
        <v>2526</v>
      </c>
      <c r="G145" s="179">
        <v>437.5</v>
      </c>
      <c r="H145" s="179">
        <v>1743.2</v>
      </c>
      <c r="I145" s="179">
        <v>6203.4</v>
      </c>
      <c r="J145" s="180">
        <v>247.7</v>
      </c>
      <c r="K145" s="179">
        <v>1369</v>
      </c>
      <c r="L145" s="179">
        <v>4305</v>
      </c>
      <c r="M145" s="180"/>
      <c r="N145" s="147">
        <f>SUM(B145:M145)</f>
        <v>20271.8</v>
      </c>
    </row>
    <row r="146" spans="1:14" ht="31.5" customHeight="1">
      <c r="A146" s="247" t="s">
        <v>108</v>
      </c>
      <c r="B146" s="128">
        <f>SUM(B114:B144)</f>
        <v>0</v>
      </c>
      <c r="C146" s="128">
        <f>SUM(C114:C145)</f>
        <v>15089</v>
      </c>
      <c r="D146" s="128">
        <f aca="true" t="shared" si="14" ref="D146:N146">SUM(D114:D145)</f>
        <v>157824.66999999998</v>
      </c>
      <c r="E146" s="128">
        <f t="shared" si="14"/>
        <v>99421.61</v>
      </c>
      <c r="F146" s="128">
        <f t="shared" si="14"/>
        <v>179652.45999999996</v>
      </c>
      <c r="G146" s="128">
        <f t="shared" si="14"/>
        <v>137908.45</v>
      </c>
      <c r="H146" s="128">
        <f t="shared" si="14"/>
        <v>302813.7478</v>
      </c>
      <c r="I146" s="128">
        <f t="shared" si="14"/>
        <v>158753.31</v>
      </c>
      <c r="J146" s="128">
        <f t="shared" si="14"/>
        <v>10454.300000000001</v>
      </c>
      <c r="K146" s="128">
        <f t="shared" si="14"/>
        <v>76980.75</v>
      </c>
      <c r="L146" s="128">
        <f t="shared" si="14"/>
        <v>49914.39</v>
      </c>
      <c r="M146" s="128">
        <f t="shared" si="14"/>
        <v>54595.3</v>
      </c>
      <c r="N146" s="128">
        <f t="shared" si="14"/>
        <v>1243407.9878</v>
      </c>
    </row>
    <row r="147" spans="1:14" ht="34.5" customHeight="1">
      <c r="A147" s="248" t="s">
        <v>109</v>
      </c>
      <c r="B147" s="110">
        <v>0</v>
      </c>
      <c r="C147" s="129">
        <f>AVERAGE(C114:C145)</f>
        <v>943.0625</v>
      </c>
      <c r="D147" s="129">
        <f aca="true" t="shared" si="15" ref="D147:N147">AVERAGE(D114:D145)</f>
        <v>5091.118387096773</v>
      </c>
      <c r="E147" s="129">
        <f t="shared" si="15"/>
        <v>3682.281851851852</v>
      </c>
      <c r="F147" s="129">
        <f t="shared" si="15"/>
        <v>6194.912413793102</v>
      </c>
      <c r="G147" s="129">
        <f t="shared" si="15"/>
        <v>4925.301785714286</v>
      </c>
      <c r="H147" s="129">
        <f t="shared" si="15"/>
        <v>10441.853372413794</v>
      </c>
      <c r="I147" s="129">
        <f t="shared" si="15"/>
        <v>6350.1323999999995</v>
      </c>
      <c r="J147" s="129">
        <f t="shared" si="15"/>
        <v>871.1916666666667</v>
      </c>
      <c r="K147" s="129">
        <f t="shared" si="15"/>
        <v>6998.25</v>
      </c>
      <c r="L147" s="129">
        <f t="shared" si="15"/>
        <v>3119.649375</v>
      </c>
      <c r="M147" s="129">
        <f t="shared" si="15"/>
        <v>4963.209090909091</v>
      </c>
      <c r="N147" s="129">
        <f t="shared" si="15"/>
        <v>38856.49961875</v>
      </c>
    </row>
    <row r="148" spans="1:14" ht="15">
      <c r="A148" s="66" t="s">
        <v>44</v>
      </c>
      <c r="B148" s="126">
        <f>(B146/$N$146)*100</f>
        <v>0</v>
      </c>
      <c r="C148" s="126">
        <f aca="true" t="shared" si="16" ref="C148:M148">(C146/$N$146)*100</f>
        <v>1.213519628959231</v>
      </c>
      <c r="D148" s="126">
        <f t="shared" si="16"/>
        <v>12.692911059646963</v>
      </c>
      <c r="E148" s="126">
        <f t="shared" si="16"/>
        <v>7.995896035372084</v>
      </c>
      <c r="F148" s="126">
        <f t="shared" si="16"/>
        <v>14.448391980967132</v>
      </c>
      <c r="G148" s="126">
        <f t="shared" si="16"/>
        <v>11.091166483818853</v>
      </c>
      <c r="H148" s="126">
        <f t="shared" si="16"/>
        <v>24.353530841938507</v>
      </c>
      <c r="I148" s="126">
        <f t="shared" si="16"/>
        <v>12.767596119507573</v>
      </c>
      <c r="J148" s="126">
        <f t="shared" si="16"/>
        <v>0.8407779347225456</v>
      </c>
      <c r="K148" s="126">
        <f t="shared" si="16"/>
        <v>6.191109495460489</v>
      </c>
      <c r="L148" s="126">
        <f t="shared" si="16"/>
        <v>4.014321163266376</v>
      </c>
      <c r="M148" s="126">
        <f t="shared" si="16"/>
        <v>4.390779256340242</v>
      </c>
      <c r="N148" s="127">
        <f>SUM(B148:M148)</f>
        <v>99.99999999999999</v>
      </c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P149" s="8"/>
    </row>
    <row r="150" spans="1:16" ht="25.5">
      <c r="A150" s="247" t="s">
        <v>97</v>
      </c>
      <c r="B150" s="124">
        <f>SUM(B140:B144)</f>
        <v>0</v>
      </c>
      <c r="C150" s="124">
        <f>SUM(C140:C144)</f>
        <v>809</v>
      </c>
      <c r="D150" s="124">
        <f aca="true" t="shared" si="17" ref="D150:N150">SUM(D140:D144)</f>
        <v>15835.119999999999</v>
      </c>
      <c r="E150" s="124">
        <f t="shared" si="17"/>
        <v>27641.11</v>
      </c>
      <c r="F150" s="124">
        <f t="shared" si="17"/>
        <v>27421.55</v>
      </c>
      <c r="G150" s="124">
        <f t="shared" si="17"/>
        <v>63716.04</v>
      </c>
      <c r="H150" s="124">
        <f t="shared" si="17"/>
        <v>70556.4478</v>
      </c>
      <c r="I150" s="124">
        <f t="shared" si="17"/>
        <v>52067.72</v>
      </c>
      <c r="J150" s="124">
        <f t="shared" si="17"/>
        <v>0</v>
      </c>
      <c r="K150" s="124">
        <f t="shared" si="17"/>
        <v>5672.1</v>
      </c>
      <c r="L150" s="124">
        <f t="shared" si="17"/>
        <v>3521.6</v>
      </c>
      <c r="M150" s="124">
        <f t="shared" si="17"/>
        <v>17812.3</v>
      </c>
      <c r="N150" s="223">
        <f t="shared" si="17"/>
        <v>285052.9878</v>
      </c>
      <c r="P150" s="8"/>
    </row>
    <row r="151" spans="1:16" ht="38.25">
      <c r="A151" s="248" t="s">
        <v>96</v>
      </c>
      <c r="B151" s="125">
        <v>0</v>
      </c>
      <c r="C151" s="125">
        <f>AVERAGE(C140:C144)</f>
        <v>404.5</v>
      </c>
      <c r="D151" s="125">
        <f aca="true" t="shared" si="18" ref="D151:N151">AVERAGE(D140:D144)</f>
        <v>3167.024</v>
      </c>
      <c r="E151" s="125">
        <f t="shared" si="18"/>
        <v>6910.2775</v>
      </c>
      <c r="F151" s="125">
        <f t="shared" si="18"/>
        <v>5484.3099999999995</v>
      </c>
      <c r="G151" s="125">
        <f t="shared" si="18"/>
        <v>12743.208</v>
      </c>
      <c r="H151" s="125">
        <f t="shared" si="18"/>
        <v>17639.11195</v>
      </c>
      <c r="I151" s="125">
        <f t="shared" si="18"/>
        <v>13016.93</v>
      </c>
      <c r="J151" s="125">
        <f t="shared" si="18"/>
        <v>0</v>
      </c>
      <c r="K151" s="125">
        <f t="shared" si="18"/>
        <v>2836.05</v>
      </c>
      <c r="L151" s="125">
        <f t="shared" si="18"/>
        <v>1760.8</v>
      </c>
      <c r="M151" s="125">
        <f t="shared" si="18"/>
        <v>5937.433333333333</v>
      </c>
      <c r="N151" s="224">
        <f t="shared" si="18"/>
        <v>57010.59756</v>
      </c>
      <c r="P151" s="8"/>
    </row>
    <row r="152" spans="1:16" ht="15">
      <c r="A152" s="220" t="s">
        <v>44</v>
      </c>
      <c r="B152" s="145">
        <f>(B150/$N$150)*100</f>
        <v>0</v>
      </c>
      <c r="C152" s="145">
        <f aca="true" t="shared" si="19" ref="C152:M152">(C150/$N$150)*100</f>
        <v>0.2838068831496037</v>
      </c>
      <c r="D152" s="145">
        <f t="shared" si="19"/>
        <v>5.555149631025898</v>
      </c>
      <c r="E152" s="145">
        <f t="shared" si="19"/>
        <v>9.696832232256293</v>
      </c>
      <c r="F152" s="145">
        <f t="shared" si="19"/>
        <v>9.619807956280612</v>
      </c>
      <c r="G152" s="145">
        <f t="shared" si="19"/>
        <v>22.352349467287357</v>
      </c>
      <c r="H152" s="145">
        <f t="shared" si="19"/>
        <v>24.752046398301246</v>
      </c>
      <c r="I152" s="145">
        <f t="shared" si="19"/>
        <v>18.265979389253747</v>
      </c>
      <c r="J152" s="145">
        <f t="shared" si="19"/>
        <v>0</v>
      </c>
      <c r="K152" s="145">
        <f t="shared" si="19"/>
        <v>1.9898405709676972</v>
      </c>
      <c r="L152" s="145">
        <f t="shared" si="19"/>
        <v>1.2354194310255182</v>
      </c>
      <c r="M152" s="145">
        <f t="shared" si="19"/>
        <v>6.248768040452021</v>
      </c>
      <c r="N152" s="146">
        <f>SUM(B152:M152)</f>
        <v>100</v>
      </c>
      <c r="P152" s="8"/>
    </row>
    <row r="153" ht="12.75">
      <c r="A153" s="3" t="s">
        <v>56</v>
      </c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56" t="s">
        <v>45</v>
      </c>
    </row>
    <row r="159" ht="12.75">
      <c r="A159" s="56" t="s">
        <v>95</v>
      </c>
    </row>
    <row r="160" ht="12.75">
      <c r="A160" s="251" t="s">
        <v>101</v>
      </c>
    </row>
    <row r="180" spans="2:13" ht="15">
      <c r="B180" s="255" t="s">
        <v>85</v>
      </c>
      <c r="C180" s="256"/>
      <c r="D180" s="256"/>
      <c r="E180" s="256"/>
      <c r="F180" s="257"/>
      <c r="G180" s="32"/>
      <c r="I180" s="255" t="s">
        <v>85</v>
      </c>
      <c r="J180" s="256"/>
      <c r="K180" s="256"/>
      <c r="L180" s="256"/>
      <c r="M180" s="257"/>
    </row>
    <row r="181" spans="2:13" ht="30">
      <c r="B181" s="64" t="s">
        <v>69</v>
      </c>
      <c r="C181" s="84" t="s">
        <v>99</v>
      </c>
      <c r="D181" s="84" t="s">
        <v>100</v>
      </c>
      <c r="E181" s="84" t="s">
        <v>71</v>
      </c>
      <c r="F181" s="85" t="s">
        <v>72</v>
      </c>
      <c r="G181" s="58"/>
      <c r="I181" s="64" t="s">
        <v>69</v>
      </c>
      <c r="J181" s="84" t="s">
        <v>105</v>
      </c>
      <c r="K181" s="84" t="s">
        <v>100</v>
      </c>
      <c r="L181" s="84" t="s">
        <v>71</v>
      </c>
      <c r="M181" s="144" t="s">
        <v>72</v>
      </c>
    </row>
    <row r="182" spans="2:13" ht="12.75">
      <c r="B182" s="134" t="s">
        <v>2</v>
      </c>
      <c r="C182" s="30">
        <v>0</v>
      </c>
      <c r="D182" s="30">
        <f>+B145</f>
        <v>0</v>
      </c>
      <c r="E182" s="138">
        <f>+D182-C182</f>
        <v>0</v>
      </c>
      <c r="F182" s="103">
        <f aca="true" t="shared" si="20" ref="F182:F194">IF(D182&gt;0,(D182-C182)*100/C182,0)</f>
        <v>0</v>
      </c>
      <c r="G182" s="54"/>
      <c r="I182" s="134" t="s">
        <v>2</v>
      </c>
      <c r="J182" s="46">
        <v>0</v>
      </c>
      <c r="K182" s="30">
        <f>+D182</f>
        <v>0</v>
      </c>
      <c r="L182" s="138">
        <f>+K182-J182</f>
        <v>0</v>
      </c>
      <c r="M182" s="103">
        <f aca="true" t="shared" si="21" ref="M182:M194">IF(K182&gt;0,(K182-J182)*100/J182,0)</f>
        <v>0</v>
      </c>
    </row>
    <row r="183" spans="2:13" ht="12.75">
      <c r="B183" s="135" t="s">
        <v>3</v>
      </c>
      <c r="C183" s="16">
        <f>AVERAGE(C140:C144)</f>
        <v>404.5</v>
      </c>
      <c r="D183" s="16">
        <f>+C145</f>
        <v>0</v>
      </c>
      <c r="E183" s="139">
        <f>+D183-C183</f>
        <v>-404.5</v>
      </c>
      <c r="F183" s="104">
        <f t="shared" si="20"/>
        <v>0</v>
      </c>
      <c r="G183" s="54"/>
      <c r="I183" s="135" t="s">
        <v>3</v>
      </c>
      <c r="J183" s="47">
        <f>AVERAGE(C135:C144)</f>
        <v>338.5</v>
      </c>
      <c r="K183" s="16">
        <f>+D183</f>
        <v>0</v>
      </c>
      <c r="L183" s="139">
        <f aca="true" t="shared" si="22" ref="L183:L193">+K183-J183</f>
        <v>-338.5</v>
      </c>
      <c r="M183" s="104">
        <f t="shared" si="21"/>
        <v>0</v>
      </c>
    </row>
    <row r="184" spans="2:13" ht="12.75">
      <c r="B184" s="135" t="s">
        <v>4</v>
      </c>
      <c r="C184" s="16">
        <f>AVERAGE(D140:D144)</f>
        <v>3167.024</v>
      </c>
      <c r="D184" s="16">
        <f>+D145</f>
        <v>2015</v>
      </c>
      <c r="E184" s="139">
        <f aca="true" t="shared" si="23" ref="E184:E194">+D184-C184</f>
        <v>-1152.024</v>
      </c>
      <c r="F184" s="105">
        <f t="shared" si="20"/>
        <v>-36.37560056381006</v>
      </c>
      <c r="G184" s="54"/>
      <c r="I184" s="135" t="s">
        <v>4</v>
      </c>
      <c r="J184" s="47">
        <f>AVERAGE(D135:D144)</f>
        <v>3372.815</v>
      </c>
      <c r="K184" s="16">
        <f>+D184</f>
        <v>2015</v>
      </c>
      <c r="L184" s="139">
        <f t="shared" si="22"/>
        <v>-1357.815</v>
      </c>
      <c r="M184" s="105">
        <f t="shared" si="21"/>
        <v>-40.257618636065125</v>
      </c>
    </row>
    <row r="185" spans="2:13" ht="12.75">
      <c r="B185" s="136" t="s">
        <v>5</v>
      </c>
      <c r="C185" s="16">
        <f>AVERAGE(E140:E144)</f>
        <v>6910.2775</v>
      </c>
      <c r="D185" s="16">
        <f>+E145</f>
        <v>1425</v>
      </c>
      <c r="E185" s="139">
        <f t="shared" si="23"/>
        <v>-5485.2775</v>
      </c>
      <c r="F185" s="105">
        <f t="shared" si="20"/>
        <v>-79.37854159981273</v>
      </c>
      <c r="G185" s="54"/>
      <c r="I185" s="136" t="s">
        <v>5</v>
      </c>
      <c r="J185" s="47">
        <f>AVERAGE(E135:E144)</f>
        <v>5850.444285714286</v>
      </c>
      <c r="K185" s="16">
        <f>+D185</f>
        <v>1425</v>
      </c>
      <c r="L185" s="139">
        <f t="shared" si="22"/>
        <v>-4425.444285714286</v>
      </c>
      <c r="M185" s="105">
        <f t="shared" si="21"/>
        <v>-75.64287547392615</v>
      </c>
    </row>
    <row r="186" spans="2:13" ht="12.75">
      <c r="B186" s="135" t="s">
        <v>6</v>
      </c>
      <c r="C186" s="16">
        <f>AVERAGE(F140:F144)</f>
        <v>5484.3099999999995</v>
      </c>
      <c r="D186" s="16">
        <f>+F145</f>
        <v>2526</v>
      </c>
      <c r="E186" s="139">
        <f t="shared" si="23"/>
        <v>-2958.3099999999995</v>
      </c>
      <c r="F186" s="105">
        <f t="shared" si="20"/>
        <v>-53.941334461399876</v>
      </c>
      <c r="G186" s="54"/>
      <c r="I186" s="135" t="s">
        <v>6</v>
      </c>
      <c r="J186" s="47">
        <f>AVERAGE(F135:F144)</f>
        <v>5588.086</v>
      </c>
      <c r="K186" s="16">
        <f>+D186</f>
        <v>2526</v>
      </c>
      <c r="L186" s="139">
        <f t="shared" si="22"/>
        <v>-3062.0860000000002</v>
      </c>
      <c r="M186" s="105">
        <f t="shared" si="21"/>
        <v>-54.79668709465102</v>
      </c>
    </row>
    <row r="187" spans="2:13" ht="12.75">
      <c r="B187" s="135" t="s">
        <v>7</v>
      </c>
      <c r="C187" s="16">
        <f>AVERAGE(G140:G144)</f>
        <v>12743.208</v>
      </c>
      <c r="D187" s="16">
        <f>+G145</f>
        <v>437.5</v>
      </c>
      <c r="E187" s="139">
        <f t="shared" si="23"/>
        <v>-12305.708</v>
      </c>
      <c r="F187" s="105">
        <f t="shared" si="20"/>
        <v>-96.56679856438033</v>
      </c>
      <c r="G187" s="54"/>
      <c r="I187" s="135" t="s">
        <v>7</v>
      </c>
      <c r="J187" s="47">
        <f>AVERAGE(G135:G144)</f>
        <v>8740.115555555556</v>
      </c>
      <c r="K187" s="16">
        <f aca="true" t="shared" si="24" ref="K187:K193">+D187</f>
        <v>437.5</v>
      </c>
      <c r="L187" s="139">
        <f t="shared" si="22"/>
        <v>-8302.615555555556</v>
      </c>
      <c r="M187" s="105">
        <f t="shared" si="21"/>
        <v>-94.99434535826121</v>
      </c>
    </row>
    <row r="188" spans="2:13" ht="12.75">
      <c r="B188" s="135" t="s">
        <v>8</v>
      </c>
      <c r="C188" s="16">
        <f>AVERAGE(H140:H144)</f>
        <v>17639.11195</v>
      </c>
      <c r="D188" s="16">
        <f>+H145</f>
        <v>1743.2</v>
      </c>
      <c r="E188" s="139">
        <f t="shared" si="23"/>
        <v>-15895.911949999998</v>
      </c>
      <c r="F188" s="105">
        <f t="shared" si="20"/>
        <v>-90.11741631358034</v>
      </c>
      <c r="G188" s="54"/>
      <c r="I188" s="135" t="s">
        <v>8</v>
      </c>
      <c r="J188" s="47">
        <f>AVERAGE(H135:H144)</f>
        <v>13900.911977777778</v>
      </c>
      <c r="K188" s="16">
        <f t="shared" si="24"/>
        <v>1743.2</v>
      </c>
      <c r="L188" s="139">
        <f t="shared" si="22"/>
        <v>-12157.711977777777</v>
      </c>
      <c r="M188" s="105">
        <f t="shared" si="21"/>
        <v>-87.45981556615344</v>
      </c>
    </row>
    <row r="189" spans="2:13" ht="12.75">
      <c r="B189" s="135" t="s">
        <v>9</v>
      </c>
      <c r="C189" s="16">
        <f>AVERAGE(I140:I144)</f>
        <v>13016.93</v>
      </c>
      <c r="D189" s="16">
        <f>+I145</f>
        <v>6203.4</v>
      </c>
      <c r="E189" s="139">
        <f t="shared" si="23"/>
        <v>-6813.530000000001</v>
      </c>
      <c r="F189" s="105">
        <f t="shared" si="20"/>
        <v>-52.34360175555988</v>
      </c>
      <c r="G189" s="54"/>
      <c r="I189" s="135" t="s">
        <v>9</v>
      </c>
      <c r="J189" s="47">
        <f>AVERAGE(I135:I144)</f>
        <v>10532.091666666667</v>
      </c>
      <c r="K189" s="16">
        <f t="shared" si="24"/>
        <v>6203.4</v>
      </c>
      <c r="L189" s="139">
        <f t="shared" si="22"/>
        <v>-4328.6916666666675</v>
      </c>
      <c r="M189" s="105">
        <f t="shared" si="21"/>
        <v>-41.10001891045702</v>
      </c>
    </row>
    <row r="190" spans="2:13" ht="12.75">
      <c r="B190" s="135" t="s">
        <v>46</v>
      </c>
      <c r="C190" s="16">
        <f>AVERAGE(J140:J144)</f>
        <v>0</v>
      </c>
      <c r="D190" s="16">
        <f>+J145</f>
        <v>247.7</v>
      </c>
      <c r="E190" s="139">
        <f t="shared" si="23"/>
        <v>247.7</v>
      </c>
      <c r="F190" s="104">
        <v>0</v>
      </c>
      <c r="G190" s="54"/>
      <c r="I190" s="135" t="s">
        <v>46</v>
      </c>
      <c r="J190" s="47">
        <f>AVERAGE(J135:J144)</f>
        <v>339.6666666666667</v>
      </c>
      <c r="K190" s="16">
        <f t="shared" si="24"/>
        <v>247.7</v>
      </c>
      <c r="L190" s="139">
        <f t="shared" si="22"/>
        <v>-91.9666666666667</v>
      </c>
      <c r="M190" s="105">
        <f t="shared" si="21"/>
        <v>-27.07556427870462</v>
      </c>
    </row>
    <row r="191" spans="2:13" ht="12.75">
      <c r="B191" s="135" t="s">
        <v>10</v>
      </c>
      <c r="C191" s="16">
        <f>AVERAGE(K140:K144)</f>
        <v>2836.05</v>
      </c>
      <c r="D191" s="16">
        <f>+K145</f>
        <v>1369</v>
      </c>
      <c r="E191" s="139">
        <f t="shared" si="23"/>
        <v>-1467.0500000000002</v>
      </c>
      <c r="F191" s="104">
        <v>0</v>
      </c>
      <c r="G191" s="54"/>
      <c r="I191" s="135" t="s">
        <v>10</v>
      </c>
      <c r="J191" s="47">
        <f>AVERAGE(K135:K144)</f>
        <v>3335.6</v>
      </c>
      <c r="K191" s="16">
        <f t="shared" si="24"/>
        <v>1369</v>
      </c>
      <c r="L191" s="139">
        <f t="shared" si="22"/>
        <v>-1966.6</v>
      </c>
      <c r="M191" s="105">
        <f t="shared" si="21"/>
        <v>-58.95790862213695</v>
      </c>
    </row>
    <row r="192" spans="2:13" ht="12.75">
      <c r="B192" s="135" t="s">
        <v>11</v>
      </c>
      <c r="C192" s="16">
        <f>AVERAGE(L140:L144)</f>
        <v>1760.8</v>
      </c>
      <c r="D192" s="16">
        <f>+L145</f>
        <v>4305</v>
      </c>
      <c r="E192" s="139">
        <f t="shared" si="23"/>
        <v>2544.2</v>
      </c>
      <c r="F192" s="104">
        <f t="shared" si="20"/>
        <v>144.49114039073146</v>
      </c>
      <c r="G192" s="54"/>
      <c r="I192" s="135" t="s">
        <v>11</v>
      </c>
      <c r="J192" s="47">
        <f>AVERAGE(L135:L144)</f>
        <v>1437.6000000000001</v>
      </c>
      <c r="K192" s="16">
        <f t="shared" si="24"/>
        <v>4305</v>
      </c>
      <c r="L192" s="139">
        <f t="shared" si="22"/>
        <v>2867.3999999999996</v>
      </c>
      <c r="M192" s="104">
        <f t="shared" si="21"/>
        <v>199.45742904841396</v>
      </c>
    </row>
    <row r="193" spans="2:13" ht="12.75">
      <c r="B193" s="137" t="s">
        <v>12</v>
      </c>
      <c r="C193" s="23">
        <f>AVERAGE(M140:M144)</f>
        <v>5937.433333333333</v>
      </c>
      <c r="D193" s="23">
        <f>+M145</f>
        <v>0</v>
      </c>
      <c r="E193" s="140">
        <f t="shared" si="23"/>
        <v>-5937.433333333333</v>
      </c>
      <c r="F193" s="143">
        <f t="shared" si="20"/>
        <v>0</v>
      </c>
      <c r="G193" s="54"/>
      <c r="I193" s="137" t="s">
        <v>12</v>
      </c>
      <c r="J193" s="48">
        <f>AVERAGE(M135:M144)</f>
        <v>4515.575</v>
      </c>
      <c r="K193" s="23">
        <f t="shared" si="24"/>
        <v>0</v>
      </c>
      <c r="L193" s="140">
        <f t="shared" si="22"/>
        <v>-4515.575</v>
      </c>
      <c r="M193" s="143">
        <f t="shared" si="21"/>
        <v>0</v>
      </c>
    </row>
    <row r="194" spans="2:13" ht="15">
      <c r="B194" s="89" t="s">
        <v>70</v>
      </c>
      <c r="C194" s="276">
        <f>SUM(C182:C193)</f>
        <v>69899.64478333334</v>
      </c>
      <c r="D194" s="276">
        <f>SUM(D182:D193)</f>
        <v>20271.8</v>
      </c>
      <c r="E194" s="276">
        <f t="shared" si="23"/>
        <v>-49627.844783333334</v>
      </c>
      <c r="F194" s="278">
        <f t="shared" si="20"/>
        <v>-70.99870812958187</v>
      </c>
      <c r="G194" s="39"/>
      <c r="I194" s="89" t="s">
        <v>70</v>
      </c>
      <c r="J194" s="275">
        <f>SUM(J182:J193)</f>
        <v>57951.40615238095</v>
      </c>
      <c r="K194" s="276">
        <f>SUM(K182:K193)</f>
        <v>20271.8</v>
      </c>
      <c r="L194" s="276">
        <f>+K194-J194</f>
        <v>-37679.60615238095</v>
      </c>
      <c r="M194" s="277">
        <f t="shared" si="21"/>
        <v>-65.01931299700287</v>
      </c>
    </row>
    <row r="195" spans="2:13" ht="12.75">
      <c r="B195" s="37"/>
      <c r="C195" s="40"/>
      <c r="D195" s="40"/>
      <c r="E195" s="40"/>
      <c r="F195" s="39"/>
      <c r="G195" s="39"/>
      <c r="H195" s="8"/>
      <c r="I195" s="37"/>
      <c r="J195" s="52"/>
      <c r="K195" s="40"/>
      <c r="L195" s="40"/>
      <c r="M195" s="39"/>
    </row>
    <row r="196" spans="2:7" ht="12.75">
      <c r="B196" s="37"/>
      <c r="C196" s="40"/>
      <c r="D196" s="40"/>
      <c r="E196" s="40"/>
      <c r="F196" s="39"/>
      <c r="G196" s="39"/>
    </row>
    <row r="197" ht="12.75">
      <c r="A197" s="3"/>
    </row>
    <row r="198" ht="12.75">
      <c r="A198" s="3"/>
    </row>
    <row r="199" ht="12.75">
      <c r="A199" s="3"/>
    </row>
    <row r="200" ht="12.75">
      <c r="A200" s="56" t="s">
        <v>45</v>
      </c>
    </row>
    <row r="201" ht="12.75">
      <c r="A201" s="56" t="s">
        <v>95</v>
      </c>
    </row>
    <row r="202" ht="12.75">
      <c r="A202" s="251" t="s">
        <v>101</v>
      </c>
    </row>
    <row r="203" ht="12.75">
      <c r="A203" s="2"/>
    </row>
    <row r="204" spans="1:14" ht="15.75">
      <c r="A204" s="254" t="s">
        <v>67</v>
      </c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</row>
    <row r="205" spans="1:14" ht="15.75">
      <c r="A205" s="254" t="s">
        <v>112</v>
      </c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</row>
    <row r="206" ht="12.75">
      <c r="A206" s="14" t="s">
        <v>83</v>
      </c>
    </row>
    <row r="207" spans="1:14" ht="15">
      <c r="A207" s="258" t="s">
        <v>81</v>
      </c>
      <c r="B207" s="72" t="s">
        <v>87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260" t="s">
        <v>1</v>
      </c>
    </row>
    <row r="208" spans="1:14" ht="15">
      <c r="A208" s="263"/>
      <c r="B208" s="111" t="s">
        <v>2</v>
      </c>
      <c r="C208" s="111" t="s">
        <v>3</v>
      </c>
      <c r="D208" s="111" t="s">
        <v>4</v>
      </c>
      <c r="E208" s="111" t="s">
        <v>5</v>
      </c>
      <c r="F208" s="111" t="s">
        <v>6</v>
      </c>
      <c r="G208" s="111" t="s">
        <v>7</v>
      </c>
      <c r="H208" s="111" t="s">
        <v>8</v>
      </c>
      <c r="I208" s="111" t="s">
        <v>9</v>
      </c>
      <c r="J208" s="111" t="s">
        <v>46</v>
      </c>
      <c r="K208" s="111" t="s">
        <v>10</v>
      </c>
      <c r="L208" s="111" t="s">
        <v>11</v>
      </c>
      <c r="M208" s="111" t="s">
        <v>12</v>
      </c>
      <c r="N208" s="264"/>
    </row>
    <row r="209" spans="1:14" ht="12.75">
      <c r="A209" s="71" t="s">
        <v>50</v>
      </c>
      <c r="B209" s="130">
        <f aca="true" t="shared" si="25" ref="B209:M209">+B18-B114</f>
        <v>39.75</v>
      </c>
      <c r="C209" s="130">
        <f t="shared" si="25"/>
        <v>468.4499999999998</v>
      </c>
      <c r="D209" s="130">
        <f t="shared" si="25"/>
        <v>3847.5</v>
      </c>
      <c r="E209" s="130">
        <f t="shared" si="25"/>
        <v>1701.94</v>
      </c>
      <c r="F209" s="130">
        <f t="shared" si="25"/>
        <v>1101.43</v>
      </c>
      <c r="G209" s="130">
        <f t="shared" si="25"/>
        <v>1941.0099999999998</v>
      </c>
      <c r="H209" s="130">
        <f t="shared" si="25"/>
        <v>2457.5299999999997</v>
      </c>
      <c r="I209" s="130">
        <f t="shared" si="25"/>
        <v>846.76</v>
      </c>
      <c r="J209" s="130">
        <f t="shared" si="25"/>
        <v>590.95</v>
      </c>
      <c r="K209" s="130">
        <f t="shared" si="25"/>
        <v>603.62</v>
      </c>
      <c r="L209" s="130">
        <f t="shared" si="25"/>
        <v>474.9</v>
      </c>
      <c r="M209" s="130">
        <f t="shared" si="25"/>
        <v>208.65999999999985</v>
      </c>
      <c r="N209" s="131">
        <f aca="true" t="shared" si="26" ref="N209:N235">SUM(B209:M209)</f>
        <v>14282.500000000002</v>
      </c>
    </row>
    <row r="210" spans="1:14" ht="12.75">
      <c r="A210" s="10" t="s">
        <v>51</v>
      </c>
      <c r="B210" s="12">
        <f aca="true" t="shared" si="27" ref="B210:M210">+B19-B115</f>
        <v>37.85</v>
      </c>
      <c r="C210" s="12">
        <f t="shared" si="27"/>
        <v>661.01</v>
      </c>
      <c r="D210" s="12">
        <f t="shared" si="27"/>
        <v>3073.220000000001</v>
      </c>
      <c r="E210" s="12">
        <f t="shared" si="27"/>
        <v>2150.0699999999997</v>
      </c>
      <c r="F210" s="12">
        <f t="shared" si="27"/>
        <v>2575.83</v>
      </c>
      <c r="G210" s="12">
        <f t="shared" si="27"/>
        <v>2152.55</v>
      </c>
      <c r="H210" s="12">
        <f t="shared" si="27"/>
        <v>6961.469999999999</v>
      </c>
      <c r="I210" s="12">
        <f t="shared" si="27"/>
        <v>4378.91</v>
      </c>
      <c r="J210" s="12">
        <f t="shared" si="27"/>
        <v>562.05</v>
      </c>
      <c r="K210" s="12">
        <f t="shared" si="27"/>
        <v>631.07</v>
      </c>
      <c r="L210" s="12">
        <f t="shared" si="27"/>
        <v>3842</v>
      </c>
      <c r="M210" s="12">
        <f t="shared" si="27"/>
        <v>1203.95</v>
      </c>
      <c r="N210" s="53">
        <f t="shared" si="26"/>
        <v>28229.98</v>
      </c>
    </row>
    <row r="211" spans="1:14" ht="12.75">
      <c r="A211" s="10" t="s">
        <v>52</v>
      </c>
      <c r="B211" s="12">
        <f aca="true" t="shared" si="28" ref="B211:M211">+B20-B116</f>
        <v>0</v>
      </c>
      <c r="C211" s="12">
        <f t="shared" si="28"/>
        <v>55.82</v>
      </c>
      <c r="D211" s="12">
        <f t="shared" si="28"/>
        <v>3858.550000000001</v>
      </c>
      <c r="E211" s="12">
        <f t="shared" si="28"/>
        <v>2102.9700000000003</v>
      </c>
      <c r="F211" s="12">
        <f t="shared" si="28"/>
        <v>2726.8900000000003</v>
      </c>
      <c r="G211" s="12">
        <f t="shared" si="28"/>
        <v>2396.25</v>
      </c>
      <c r="H211" s="12">
        <f t="shared" si="28"/>
        <v>7263.650000000001</v>
      </c>
      <c r="I211" s="12">
        <f t="shared" si="28"/>
        <v>7164.279999999999</v>
      </c>
      <c r="J211" s="12">
        <f t="shared" si="28"/>
        <v>2783.45</v>
      </c>
      <c r="K211" s="12">
        <f t="shared" si="28"/>
        <v>2764.8</v>
      </c>
      <c r="L211" s="12">
        <f t="shared" si="28"/>
        <v>872.0999999999999</v>
      </c>
      <c r="M211" s="12">
        <f t="shared" si="28"/>
        <v>280.5</v>
      </c>
      <c r="N211" s="53">
        <f t="shared" si="26"/>
        <v>32269.260000000002</v>
      </c>
    </row>
    <row r="212" spans="1:14" ht="12.75">
      <c r="A212" s="10" t="s">
        <v>53</v>
      </c>
      <c r="B212" s="12">
        <f aca="true" t="shared" si="29" ref="B212:M212">+B21-B117</f>
        <v>35.25</v>
      </c>
      <c r="C212" s="12">
        <f t="shared" si="29"/>
        <v>339.77</v>
      </c>
      <c r="D212" s="12">
        <f t="shared" si="29"/>
        <v>1984.61</v>
      </c>
      <c r="E212" s="12">
        <f t="shared" si="29"/>
        <v>1777.31</v>
      </c>
      <c r="F212" s="12">
        <f t="shared" si="29"/>
        <v>1158.74</v>
      </c>
      <c r="G212" s="12">
        <f t="shared" si="29"/>
        <v>2053.7300000000005</v>
      </c>
      <c r="H212" s="12">
        <f t="shared" si="29"/>
        <v>9869.899999999998</v>
      </c>
      <c r="I212" s="12">
        <f t="shared" si="29"/>
        <v>2684.79</v>
      </c>
      <c r="J212" s="12">
        <f t="shared" si="29"/>
        <v>674.47</v>
      </c>
      <c r="K212" s="12">
        <f t="shared" si="29"/>
        <v>1957.0400000000009</v>
      </c>
      <c r="L212" s="12">
        <f t="shared" si="29"/>
        <v>1465.8000000000002</v>
      </c>
      <c r="M212" s="12">
        <f t="shared" si="29"/>
        <v>357.8299999999999</v>
      </c>
      <c r="N212" s="53">
        <f t="shared" si="26"/>
        <v>24359.239999999998</v>
      </c>
    </row>
    <row r="213" spans="1:14" ht="12.75">
      <c r="A213" s="10" t="s">
        <v>54</v>
      </c>
      <c r="B213" s="12">
        <f aca="true" t="shared" si="30" ref="B213:M213">+B22-B118</f>
        <v>5.35</v>
      </c>
      <c r="C213" s="12">
        <f t="shared" si="30"/>
        <v>349.46000000000004</v>
      </c>
      <c r="D213" s="12">
        <f t="shared" si="30"/>
        <v>3981.109999999997</v>
      </c>
      <c r="E213" s="12">
        <f t="shared" si="30"/>
        <v>1263.33</v>
      </c>
      <c r="F213" s="12">
        <f t="shared" si="30"/>
        <v>2472.1399999999994</v>
      </c>
      <c r="G213" s="12">
        <f t="shared" si="30"/>
        <v>3019.7800000000007</v>
      </c>
      <c r="H213" s="12">
        <f t="shared" si="30"/>
        <v>6249.57</v>
      </c>
      <c r="I213" s="12">
        <f t="shared" si="30"/>
        <v>3468.0299999999997</v>
      </c>
      <c r="J213" s="12">
        <f t="shared" si="30"/>
        <v>765.8399999999999</v>
      </c>
      <c r="K213" s="12">
        <f t="shared" si="30"/>
        <v>366.09</v>
      </c>
      <c r="L213" s="12">
        <f t="shared" si="30"/>
        <v>433.25</v>
      </c>
      <c r="M213" s="12">
        <f t="shared" si="30"/>
        <v>56.47</v>
      </c>
      <c r="N213" s="53">
        <f t="shared" si="26"/>
        <v>22430.42</v>
      </c>
    </row>
    <row r="214" spans="1:14" ht="12.75">
      <c r="A214" s="10" t="s">
        <v>55</v>
      </c>
      <c r="B214" s="12">
        <f aca="true" t="shared" si="31" ref="B214:M214">+B23-B119</f>
        <v>46.95</v>
      </c>
      <c r="C214" s="12">
        <f t="shared" si="31"/>
        <v>86.68</v>
      </c>
      <c r="D214" s="12">
        <f t="shared" si="31"/>
        <v>2336.6800000000003</v>
      </c>
      <c r="E214" s="12">
        <f t="shared" si="31"/>
        <v>777.1099999999999</v>
      </c>
      <c r="F214" s="12">
        <f t="shared" si="31"/>
        <v>1462.9</v>
      </c>
      <c r="G214" s="12">
        <f t="shared" si="31"/>
        <v>2368.2299999999996</v>
      </c>
      <c r="H214" s="12">
        <f t="shared" si="31"/>
        <v>1733.9</v>
      </c>
      <c r="I214" s="12">
        <f t="shared" si="31"/>
        <v>983.4299999999998</v>
      </c>
      <c r="J214" s="12">
        <f t="shared" si="31"/>
        <v>413.2</v>
      </c>
      <c r="K214" s="12">
        <f t="shared" si="31"/>
        <v>797.58</v>
      </c>
      <c r="L214" s="12">
        <f t="shared" si="31"/>
        <v>1508.0500000000002</v>
      </c>
      <c r="M214" s="12">
        <f t="shared" si="31"/>
        <v>113.42999999999995</v>
      </c>
      <c r="N214" s="53">
        <f t="shared" si="26"/>
        <v>12628.14</v>
      </c>
    </row>
    <row r="215" spans="1:14" ht="12.75">
      <c r="A215" s="113" t="s">
        <v>27</v>
      </c>
      <c r="B215" s="12">
        <f aca="true" t="shared" si="32" ref="B215:M215">+B24-B120</f>
        <v>23.29</v>
      </c>
      <c r="C215" s="12">
        <f t="shared" si="32"/>
        <v>243.19</v>
      </c>
      <c r="D215" s="12">
        <f t="shared" si="32"/>
        <v>2693.51</v>
      </c>
      <c r="E215" s="12">
        <f t="shared" si="32"/>
        <v>652.1899999999996</v>
      </c>
      <c r="F215" s="12">
        <f t="shared" si="32"/>
        <v>1459.6599999999999</v>
      </c>
      <c r="G215" s="12">
        <f t="shared" si="32"/>
        <v>3627.2</v>
      </c>
      <c r="H215" s="12">
        <f t="shared" si="32"/>
        <v>4740.1900000000005</v>
      </c>
      <c r="I215" s="12">
        <f t="shared" si="32"/>
        <v>4794.66</v>
      </c>
      <c r="J215" s="12">
        <f t="shared" si="32"/>
        <v>677.96</v>
      </c>
      <c r="K215" s="12">
        <f t="shared" si="32"/>
        <v>343.09</v>
      </c>
      <c r="L215" s="12">
        <f t="shared" si="32"/>
        <v>201.68</v>
      </c>
      <c r="M215" s="12">
        <f t="shared" si="32"/>
        <v>105.22</v>
      </c>
      <c r="N215" s="53">
        <f t="shared" si="26"/>
        <v>19561.84</v>
      </c>
    </row>
    <row r="216" spans="1:14" ht="12.75">
      <c r="A216" s="113" t="s">
        <v>28</v>
      </c>
      <c r="B216" s="12">
        <f aca="true" t="shared" si="33" ref="B216:M216">+B25-B121</f>
        <v>21.05</v>
      </c>
      <c r="C216" s="12">
        <f t="shared" si="33"/>
        <v>55.84</v>
      </c>
      <c r="D216" s="12">
        <f t="shared" si="33"/>
        <v>2627.54</v>
      </c>
      <c r="E216" s="12">
        <f t="shared" si="33"/>
        <v>2101.0700000000006</v>
      </c>
      <c r="F216" s="12">
        <f t="shared" si="33"/>
        <v>1653.5500000000002</v>
      </c>
      <c r="G216" s="12">
        <f t="shared" si="33"/>
        <v>819.6500000000001</v>
      </c>
      <c r="H216" s="12">
        <f t="shared" si="33"/>
        <v>1494.8</v>
      </c>
      <c r="I216" s="12">
        <f t="shared" si="33"/>
        <v>1358.16</v>
      </c>
      <c r="J216" s="12">
        <f t="shared" si="33"/>
        <v>393.25</v>
      </c>
      <c r="K216" s="12">
        <f t="shared" si="33"/>
        <v>262.8</v>
      </c>
      <c r="L216" s="12">
        <f t="shared" si="33"/>
        <v>20.83</v>
      </c>
      <c r="M216" s="12">
        <f t="shared" si="33"/>
        <v>20.03</v>
      </c>
      <c r="N216" s="53">
        <f t="shared" si="26"/>
        <v>10828.57</v>
      </c>
    </row>
    <row r="217" spans="1:14" ht="12.75">
      <c r="A217" s="113" t="s">
        <v>29</v>
      </c>
      <c r="B217" s="12">
        <f aca="true" t="shared" si="34" ref="B217:M217">+B26-B122</f>
        <v>7.93</v>
      </c>
      <c r="C217" s="12">
        <f t="shared" si="34"/>
        <v>154.06</v>
      </c>
      <c r="D217" s="12">
        <f t="shared" si="34"/>
        <v>2870.76</v>
      </c>
      <c r="E217" s="12">
        <f t="shared" si="34"/>
        <v>2592.6400000000003</v>
      </c>
      <c r="F217" s="12">
        <f t="shared" si="34"/>
        <v>1721.4300000000003</v>
      </c>
      <c r="G217" s="12">
        <f t="shared" si="34"/>
        <v>2756.3099999999995</v>
      </c>
      <c r="H217" s="12">
        <f t="shared" si="34"/>
        <v>4594.03</v>
      </c>
      <c r="I217" s="12">
        <f t="shared" si="34"/>
        <v>1666.01</v>
      </c>
      <c r="J217" s="12">
        <f t="shared" si="34"/>
        <v>239</v>
      </c>
      <c r="K217" s="12">
        <f t="shared" si="34"/>
        <v>230.48</v>
      </c>
      <c r="L217" s="12">
        <f t="shared" si="34"/>
        <v>1.829999999999984</v>
      </c>
      <c r="M217" s="12">
        <f t="shared" si="34"/>
        <v>246.8499999999999</v>
      </c>
      <c r="N217" s="53">
        <f t="shared" si="26"/>
        <v>17081.329999999998</v>
      </c>
    </row>
    <row r="218" spans="1:14" ht="12.75">
      <c r="A218" s="113" t="s">
        <v>30</v>
      </c>
      <c r="B218" s="12">
        <f aca="true" t="shared" si="35" ref="B218:M218">+B27-B123</f>
        <v>3.71</v>
      </c>
      <c r="C218" s="12">
        <f t="shared" si="35"/>
        <v>391.01</v>
      </c>
      <c r="D218" s="12">
        <f t="shared" si="35"/>
        <v>4243.119999999999</v>
      </c>
      <c r="E218" s="12">
        <f t="shared" si="35"/>
        <v>3231.49</v>
      </c>
      <c r="F218" s="12">
        <f t="shared" si="35"/>
        <v>3340.9900000000016</v>
      </c>
      <c r="G218" s="12">
        <f t="shared" si="35"/>
        <v>2614.129999999999</v>
      </c>
      <c r="H218" s="12">
        <f t="shared" si="35"/>
        <v>4325.369999999999</v>
      </c>
      <c r="I218" s="12">
        <f t="shared" si="35"/>
        <v>1822.41</v>
      </c>
      <c r="J218" s="12">
        <f t="shared" si="35"/>
        <v>1121.42</v>
      </c>
      <c r="K218" s="12">
        <f t="shared" si="35"/>
        <v>919.58</v>
      </c>
      <c r="L218" s="12">
        <f t="shared" si="35"/>
        <v>278.99</v>
      </c>
      <c r="M218" s="12">
        <f t="shared" si="35"/>
        <v>163.80999999999995</v>
      </c>
      <c r="N218" s="53">
        <f t="shared" si="26"/>
        <v>22456.030000000006</v>
      </c>
    </row>
    <row r="219" spans="1:14" ht="12.75">
      <c r="A219" s="113" t="s">
        <v>31</v>
      </c>
      <c r="B219" s="12">
        <f aca="true" t="shared" si="36" ref="B219:M219">+B28-B124</f>
        <v>8.6</v>
      </c>
      <c r="C219" s="12">
        <f t="shared" si="36"/>
        <v>73.49000000000001</v>
      </c>
      <c r="D219" s="12">
        <f t="shared" si="36"/>
        <v>2105.16</v>
      </c>
      <c r="E219" s="12">
        <f t="shared" si="36"/>
        <v>1522.88</v>
      </c>
      <c r="F219" s="12">
        <f t="shared" si="36"/>
        <v>2025.4499999999998</v>
      </c>
      <c r="G219" s="12">
        <f t="shared" si="36"/>
        <v>2431.58</v>
      </c>
      <c r="H219" s="12">
        <f t="shared" si="36"/>
        <v>3527.1000000000004</v>
      </c>
      <c r="I219" s="12">
        <f t="shared" si="36"/>
        <v>2383.4300000000003</v>
      </c>
      <c r="J219" s="12">
        <f t="shared" si="36"/>
        <v>84.6</v>
      </c>
      <c r="K219" s="12">
        <f t="shared" si="36"/>
        <v>402.77</v>
      </c>
      <c r="L219" s="12">
        <f t="shared" si="36"/>
        <v>218.98</v>
      </c>
      <c r="M219" s="12">
        <f t="shared" si="36"/>
        <v>41.37</v>
      </c>
      <c r="N219" s="53">
        <f t="shared" si="26"/>
        <v>14825.410000000002</v>
      </c>
    </row>
    <row r="220" spans="1:14" ht="12.75">
      <c r="A220" s="113" t="s">
        <v>32</v>
      </c>
      <c r="B220" s="12">
        <f aca="true" t="shared" si="37" ref="B220:M220">+B29-B125</f>
        <v>62.42</v>
      </c>
      <c r="C220" s="12">
        <f t="shared" si="37"/>
        <v>57.42</v>
      </c>
      <c r="D220" s="12">
        <f t="shared" si="37"/>
        <v>1102.71</v>
      </c>
      <c r="E220" s="12">
        <f t="shared" si="37"/>
        <v>799.8699999999999</v>
      </c>
      <c r="F220" s="12">
        <f t="shared" si="37"/>
        <v>1118.3200000000002</v>
      </c>
      <c r="G220" s="12">
        <f t="shared" si="37"/>
        <v>1114.38</v>
      </c>
      <c r="H220" s="12">
        <f t="shared" si="37"/>
        <v>4232.379999999999</v>
      </c>
      <c r="I220" s="12">
        <f t="shared" si="37"/>
        <v>3564.4700000000003</v>
      </c>
      <c r="J220" s="12">
        <f t="shared" si="37"/>
        <v>1123.1</v>
      </c>
      <c r="K220" s="12">
        <f t="shared" si="37"/>
        <v>5140.33</v>
      </c>
      <c r="L220" s="12">
        <f t="shared" si="37"/>
        <v>760.3</v>
      </c>
      <c r="M220" s="12">
        <f t="shared" si="37"/>
        <v>86.86000000000001</v>
      </c>
      <c r="N220" s="53">
        <f t="shared" si="26"/>
        <v>19162.56</v>
      </c>
    </row>
    <row r="221" spans="1:14" ht="12.75">
      <c r="A221" s="113" t="s">
        <v>33</v>
      </c>
      <c r="B221" s="12">
        <f aca="true" t="shared" si="38" ref="B221:M221">+B30-B126</f>
        <v>12.8</v>
      </c>
      <c r="C221" s="12">
        <f t="shared" si="38"/>
        <v>182.04</v>
      </c>
      <c r="D221" s="12">
        <f t="shared" si="38"/>
        <v>1543.5600000000004</v>
      </c>
      <c r="E221" s="12">
        <f t="shared" si="38"/>
        <v>992.49</v>
      </c>
      <c r="F221" s="12">
        <f t="shared" si="38"/>
        <v>1144.73</v>
      </c>
      <c r="G221" s="12">
        <f t="shared" si="38"/>
        <v>2252.1400000000003</v>
      </c>
      <c r="H221" s="12">
        <f t="shared" si="38"/>
        <v>5251.740000000002</v>
      </c>
      <c r="I221" s="12">
        <f t="shared" si="38"/>
        <v>3672.2599999999998</v>
      </c>
      <c r="J221" s="12">
        <f t="shared" si="38"/>
        <v>230.66</v>
      </c>
      <c r="K221" s="12">
        <f t="shared" si="38"/>
        <v>670.79</v>
      </c>
      <c r="L221" s="12">
        <f t="shared" si="38"/>
        <v>127.93</v>
      </c>
      <c r="M221" s="12">
        <f t="shared" si="38"/>
        <v>100.25</v>
      </c>
      <c r="N221" s="53">
        <f t="shared" si="26"/>
        <v>16181.390000000003</v>
      </c>
    </row>
    <row r="222" spans="1:14" ht="12.75">
      <c r="A222" s="113" t="s">
        <v>34</v>
      </c>
      <c r="B222" s="12">
        <f aca="true" t="shared" si="39" ref="B222:M222">+B31-B127</f>
        <v>9.13</v>
      </c>
      <c r="C222" s="12">
        <f t="shared" si="39"/>
        <v>156.31</v>
      </c>
      <c r="D222" s="12">
        <f t="shared" si="39"/>
        <v>1693.0100000000002</v>
      </c>
      <c r="E222" s="12">
        <f t="shared" si="39"/>
        <v>1165.7</v>
      </c>
      <c r="F222" s="12">
        <f t="shared" si="39"/>
        <v>1051.58</v>
      </c>
      <c r="G222" s="12">
        <f t="shared" si="39"/>
        <v>1346.08</v>
      </c>
      <c r="H222" s="12">
        <f t="shared" si="39"/>
        <v>3463.0600000000004</v>
      </c>
      <c r="I222" s="12">
        <f t="shared" si="39"/>
        <v>2525.8199999999997</v>
      </c>
      <c r="J222" s="12">
        <f t="shared" si="39"/>
        <v>558.8499999999999</v>
      </c>
      <c r="K222" s="12">
        <f t="shared" si="39"/>
        <v>3589.1200000000026</v>
      </c>
      <c r="L222" s="12">
        <f t="shared" si="39"/>
        <v>983.380000000001</v>
      </c>
      <c r="M222" s="12">
        <f t="shared" si="39"/>
        <v>20.88</v>
      </c>
      <c r="N222" s="53">
        <f t="shared" si="26"/>
        <v>16562.920000000006</v>
      </c>
    </row>
    <row r="223" spans="1:14" ht="12.75">
      <c r="A223" s="113" t="s">
        <v>35</v>
      </c>
      <c r="B223" s="12">
        <f aca="true" t="shared" si="40" ref="B223:M223">+B32-B128</f>
        <v>5.58</v>
      </c>
      <c r="C223" s="12">
        <f t="shared" si="40"/>
        <v>143.4</v>
      </c>
      <c r="D223" s="12">
        <f t="shared" si="40"/>
        <v>1527.2800000000002</v>
      </c>
      <c r="E223" s="12">
        <f t="shared" si="40"/>
        <v>834.42</v>
      </c>
      <c r="F223" s="12">
        <f t="shared" si="40"/>
        <v>1311.8400000000001</v>
      </c>
      <c r="G223" s="12">
        <f t="shared" si="40"/>
        <v>2842.2599999999998</v>
      </c>
      <c r="H223" s="12">
        <f t="shared" si="40"/>
        <v>6838.419999999998</v>
      </c>
      <c r="I223" s="12">
        <f t="shared" si="40"/>
        <v>3342.6799999999994</v>
      </c>
      <c r="J223" s="12">
        <f t="shared" si="40"/>
        <v>836.1099999999999</v>
      </c>
      <c r="K223" s="12">
        <f t="shared" si="40"/>
        <v>567.1799999999998</v>
      </c>
      <c r="L223" s="12">
        <f t="shared" si="40"/>
        <v>272.23</v>
      </c>
      <c r="M223" s="12">
        <f t="shared" si="40"/>
        <v>227.15</v>
      </c>
      <c r="N223" s="53">
        <f t="shared" si="26"/>
        <v>18748.55</v>
      </c>
    </row>
    <row r="224" spans="1:14" ht="12.75">
      <c r="A224" s="113" t="s">
        <v>36</v>
      </c>
      <c r="B224" s="12">
        <f aca="true" t="shared" si="41" ref="B224:M224">+B33-B129</f>
        <v>6.66</v>
      </c>
      <c r="C224" s="12">
        <f t="shared" si="41"/>
        <v>18.58</v>
      </c>
      <c r="D224" s="12">
        <f t="shared" si="41"/>
        <v>1489.1899999999996</v>
      </c>
      <c r="E224" s="12">
        <f t="shared" si="41"/>
        <v>1199.98</v>
      </c>
      <c r="F224" s="12">
        <f t="shared" si="41"/>
        <v>1372.1800000000003</v>
      </c>
      <c r="G224" s="12">
        <f t="shared" si="41"/>
        <v>1406.6</v>
      </c>
      <c r="H224" s="12">
        <f t="shared" si="41"/>
        <v>2096.68</v>
      </c>
      <c r="I224" s="12">
        <f t="shared" si="41"/>
        <v>2337.2999999999997</v>
      </c>
      <c r="J224" s="12">
        <f t="shared" si="41"/>
        <v>61.99</v>
      </c>
      <c r="K224" s="12">
        <f t="shared" si="41"/>
        <v>87.71</v>
      </c>
      <c r="L224" s="12">
        <f t="shared" si="41"/>
        <v>436.76</v>
      </c>
      <c r="M224" s="12">
        <f t="shared" si="41"/>
        <v>158.68</v>
      </c>
      <c r="N224" s="53">
        <f t="shared" si="26"/>
        <v>10672.31</v>
      </c>
    </row>
    <row r="225" spans="1:14" ht="12.75">
      <c r="A225" s="113" t="s">
        <v>37</v>
      </c>
      <c r="B225" s="12">
        <f aca="true" t="shared" si="42" ref="B225:M225">+B34-B130</f>
        <v>10.6</v>
      </c>
      <c r="C225" s="12">
        <f t="shared" si="42"/>
        <v>84.69</v>
      </c>
      <c r="D225" s="12">
        <f t="shared" si="42"/>
        <v>1256.04</v>
      </c>
      <c r="E225" s="12">
        <f t="shared" si="42"/>
        <v>1459.93</v>
      </c>
      <c r="F225" s="12">
        <f t="shared" si="42"/>
        <v>649.37</v>
      </c>
      <c r="G225" s="12">
        <f t="shared" si="42"/>
        <v>869.42</v>
      </c>
      <c r="H225" s="12">
        <f t="shared" si="42"/>
        <v>1759.2</v>
      </c>
      <c r="I225" s="12">
        <f t="shared" si="42"/>
        <v>2941.13</v>
      </c>
      <c r="J225" s="12">
        <f t="shared" si="42"/>
        <v>13.99</v>
      </c>
      <c r="K225" s="12">
        <f t="shared" si="42"/>
        <v>109.77</v>
      </c>
      <c r="L225" s="12">
        <f t="shared" si="42"/>
        <v>89.5</v>
      </c>
      <c r="M225" s="12">
        <f t="shared" si="42"/>
        <v>26.88</v>
      </c>
      <c r="N225" s="53">
        <f t="shared" si="26"/>
        <v>9270.52</v>
      </c>
    </row>
    <row r="226" spans="1:14" ht="12.75">
      <c r="A226" s="113" t="s">
        <v>38</v>
      </c>
      <c r="B226" s="12">
        <f aca="true" t="shared" si="43" ref="B226:M226">+B35-B131</f>
        <v>12.74</v>
      </c>
      <c r="C226" s="12">
        <f t="shared" si="43"/>
        <v>324.07000000000016</v>
      </c>
      <c r="D226" s="12">
        <f t="shared" si="43"/>
        <v>3200.63</v>
      </c>
      <c r="E226" s="12">
        <f t="shared" si="43"/>
        <v>1504.84</v>
      </c>
      <c r="F226" s="12">
        <f t="shared" si="43"/>
        <v>2021.2199999999998</v>
      </c>
      <c r="G226" s="12">
        <f t="shared" si="43"/>
        <v>1012.8200000000002</v>
      </c>
      <c r="H226" s="12">
        <f t="shared" si="43"/>
        <v>5721.830000000002</v>
      </c>
      <c r="I226" s="12">
        <f t="shared" si="43"/>
        <v>6285.290000000001</v>
      </c>
      <c r="J226" s="12">
        <f t="shared" si="43"/>
        <v>792.1199999999999</v>
      </c>
      <c r="K226" s="12">
        <f t="shared" si="43"/>
        <v>1597.8999999999996</v>
      </c>
      <c r="L226" s="12">
        <f t="shared" si="43"/>
        <v>353.67</v>
      </c>
      <c r="M226" s="12">
        <f t="shared" si="43"/>
        <v>141.15</v>
      </c>
      <c r="N226" s="53">
        <f t="shared" si="26"/>
        <v>22968.28</v>
      </c>
    </row>
    <row r="227" spans="1:14" ht="12.75">
      <c r="A227" s="113" t="s">
        <v>39</v>
      </c>
      <c r="B227" s="12">
        <f aca="true" t="shared" si="44" ref="B227:M227">+B36-B132</f>
        <v>113</v>
      </c>
      <c r="C227" s="12">
        <f t="shared" si="44"/>
        <v>854.1599999999999</v>
      </c>
      <c r="D227" s="12">
        <f t="shared" si="44"/>
        <v>3123.3900000000003</v>
      </c>
      <c r="E227" s="12">
        <f t="shared" si="44"/>
        <v>1853.58</v>
      </c>
      <c r="F227" s="12">
        <f t="shared" si="44"/>
        <v>2129.9799999999996</v>
      </c>
      <c r="G227" s="12">
        <f t="shared" si="44"/>
        <v>2243.1899999999996</v>
      </c>
      <c r="H227" s="12">
        <f t="shared" si="44"/>
        <v>4120.05</v>
      </c>
      <c r="I227" s="12">
        <f t="shared" si="44"/>
        <v>4252.129999999999</v>
      </c>
      <c r="J227" s="12">
        <f t="shared" si="44"/>
        <v>117.13</v>
      </c>
      <c r="K227" s="12">
        <f t="shared" si="44"/>
        <v>175.97</v>
      </c>
      <c r="L227" s="12">
        <f t="shared" si="44"/>
        <v>52.3</v>
      </c>
      <c r="M227" s="12">
        <f t="shared" si="44"/>
        <v>110.26</v>
      </c>
      <c r="N227" s="53">
        <f t="shared" si="26"/>
        <v>19145.139999999996</v>
      </c>
    </row>
    <row r="228" spans="1:14" ht="12.75">
      <c r="A228" s="113" t="s">
        <v>40</v>
      </c>
      <c r="B228" s="12">
        <f aca="true" t="shared" si="45" ref="B228:M228">+B37-B133</f>
        <v>178.53</v>
      </c>
      <c r="C228" s="12">
        <f t="shared" si="45"/>
        <v>1036.02</v>
      </c>
      <c r="D228" s="12">
        <f t="shared" si="45"/>
        <v>3299.7599999999984</v>
      </c>
      <c r="E228" s="12">
        <f t="shared" si="45"/>
        <v>1818.8100000000004</v>
      </c>
      <c r="F228" s="12">
        <f t="shared" si="45"/>
        <v>1805.3599999999997</v>
      </c>
      <c r="G228" s="12">
        <f t="shared" si="45"/>
        <v>2118.83</v>
      </c>
      <c r="H228" s="12">
        <f t="shared" si="45"/>
        <v>5046.21</v>
      </c>
      <c r="I228" s="12">
        <f t="shared" si="45"/>
        <v>4155.11</v>
      </c>
      <c r="J228" s="12">
        <f t="shared" si="45"/>
        <v>313.31</v>
      </c>
      <c r="K228" s="12">
        <f t="shared" si="45"/>
        <v>290.73</v>
      </c>
      <c r="L228" s="12">
        <f t="shared" si="45"/>
        <v>407.82</v>
      </c>
      <c r="M228" s="12">
        <f t="shared" si="45"/>
        <v>13.54</v>
      </c>
      <c r="N228" s="53">
        <f t="shared" si="26"/>
        <v>20484.03</v>
      </c>
    </row>
    <row r="229" spans="1:14" ht="12.75">
      <c r="A229" s="113" t="s">
        <v>41</v>
      </c>
      <c r="B229" s="12">
        <f aca="true" t="shared" si="46" ref="B229:M229">+B38-B134</f>
        <v>3.7</v>
      </c>
      <c r="C229" s="12">
        <f t="shared" si="46"/>
        <v>273.73</v>
      </c>
      <c r="D229" s="12">
        <f t="shared" si="46"/>
        <v>2633.6900000000005</v>
      </c>
      <c r="E229" s="12">
        <f t="shared" si="46"/>
        <v>1253.0600000000004</v>
      </c>
      <c r="F229" s="12">
        <f t="shared" si="46"/>
        <v>2560.4400000000005</v>
      </c>
      <c r="G229" s="12">
        <f t="shared" si="46"/>
        <v>1683.45</v>
      </c>
      <c r="H229" s="12">
        <f t="shared" si="46"/>
        <v>6287.280000000001</v>
      </c>
      <c r="I229" s="12">
        <f t="shared" si="46"/>
        <v>4964.21</v>
      </c>
      <c r="J229" s="12">
        <f t="shared" si="46"/>
        <v>198.07</v>
      </c>
      <c r="K229" s="12">
        <f t="shared" si="46"/>
        <v>286.01</v>
      </c>
      <c r="L229" s="12">
        <f t="shared" si="46"/>
        <v>277.62</v>
      </c>
      <c r="M229" s="12">
        <f t="shared" si="46"/>
        <v>90.96999999999935</v>
      </c>
      <c r="N229" s="53">
        <f t="shared" si="26"/>
        <v>20512.229999999996</v>
      </c>
    </row>
    <row r="230" spans="1:14" ht="12.75">
      <c r="A230" s="113" t="s">
        <v>42</v>
      </c>
      <c r="B230" s="12">
        <f aca="true" t="shared" si="47" ref="B230:M230">+B39-B135</f>
        <v>35.67</v>
      </c>
      <c r="C230" s="12">
        <f t="shared" si="47"/>
        <v>63.79000000000002</v>
      </c>
      <c r="D230" s="12">
        <f t="shared" si="47"/>
        <v>3042.57</v>
      </c>
      <c r="E230" s="12">
        <f t="shared" si="47"/>
        <v>1694.48</v>
      </c>
      <c r="F230" s="12">
        <f t="shared" si="47"/>
        <v>1164.8500000000004</v>
      </c>
      <c r="G230" s="12">
        <f t="shared" si="47"/>
        <v>1362.94</v>
      </c>
      <c r="H230" s="12">
        <f t="shared" si="47"/>
        <v>1695.76</v>
      </c>
      <c r="I230" s="12">
        <f t="shared" si="47"/>
        <v>1335.5</v>
      </c>
      <c r="J230" s="12">
        <f t="shared" si="47"/>
        <v>90.79</v>
      </c>
      <c r="K230" s="12">
        <f t="shared" si="47"/>
        <v>711.1</v>
      </c>
      <c r="L230" s="12">
        <f t="shared" si="47"/>
        <v>221.6300000000001</v>
      </c>
      <c r="M230" s="12">
        <f t="shared" si="47"/>
        <v>232.74</v>
      </c>
      <c r="N230" s="132">
        <f t="shared" si="26"/>
        <v>11651.820000000002</v>
      </c>
    </row>
    <row r="231" spans="1:14" ht="12.75">
      <c r="A231" s="113" t="s">
        <v>43</v>
      </c>
      <c r="B231" s="12">
        <f aca="true" t="shared" si="48" ref="B231:M231">+B40-B136</f>
        <v>0</v>
      </c>
      <c r="C231" s="12">
        <f t="shared" si="48"/>
        <v>177.52</v>
      </c>
      <c r="D231" s="12">
        <f t="shared" si="48"/>
        <v>2159.46</v>
      </c>
      <c r="E231" s="12">
        <f t="shared" si="48"/>
        <v>1113.47</v>
      </c>
      <c r="F231" s="12">
        <f t="shared" si="48"/>
        <v>2388.99</v>
      </c>
      <c r="G231" s="12">
        <f t="shared" si="48"/>
        <v>1057.18</v>
      </c>
      <c r="H231" s="12">
        <f t="shared" si="48"/>
        <v>1670.9400000000023</v>
      </c>
      <c r="I231" s="12">
        <f t="shared" si="48"/>
        <v>1449.96</v>
      </c>
      <c r="J231" s="12">
        <f t="shared" si="48"/>
        <v>61.99</v>
      </c>
      <c r="K231" s="12">
        <f t="shared" si="48"/>
        <v>723.75</v>
      </c>
      <c r="L231" s="12">
        <f t="shared" si="48"/>
        <v>72.25</v>
      </c>
      <c r="M231" s="12">
        <f t="shared" si="48"/>
        <v>37</v>
      </c>
      <c r="N231" s="132">
        <f t="shared" si="26"/>
        <v>10912.51</v>
      </c>
    </row>
    <row r="232" spans="1:14" ht="12.75">
      <c r="A232" s="113" t="s">
        <v>47</v>
      </c>
      <c r="B232" s="12">
        <f aca="true" t="shared" si="49" ref="B232:M232">+B41-B137</f>
        <v>0</v>
      </c>
      <c r="C232" s="12">
        <f t="shared" si="49"/>
        <v>143.9</v>
      </c>
      <c r="D232" s="12">
        <f t="shared" si="49"/>
        <v>1640.06</v>
      </c>
      <c r="E232" s="12">
        <f t="shared" si="49"/>
        <v>501.34</v>
      </c>
      <c r="F232" s="12">
        <f t="shared" si="49"/>
        <v>1387.6099999999997</v>
      </c>
      <c r="G232" s="12">
        <f t="shared" si="49"/>
        <v>1513.6799999999998</v>
      </c>
      <c r="H232" s="12">
        <f t="shared" si="49"/>
        <v>6805.9800000000005</v>
      </c>
      <c r="I232" s="12">
        <f t="shared" si="49"/>
        <v>4184.41</v>
      </c>
      <c r="J232" s="12">
        <f t="shared" si="49"/>
        <v>373.59000000000003</v>
      </c>
      <c r="K232" s="12">
        <f t="shared" si="49"/>
        <v>3393.7200000000003</v>
      </c>
      <c r="L232" s="12">
        <f t="shared" si="49"/>
        <v>225.22000000000003</v>
      </c>
      <c r="M232" s="12">
        <f t="shared" si="49"/>
        <v>67.99000000000001</v>
      </c>
      <c r="N232" s="132">
        <f t="shared" si="26"/>
        <v>20237.500000000004</v>
      </c>
    </row>
    <row r="233" spans="1:14" ht="12.75">
      <c r="A233" s="113" t="s">
        <v>48</v>
      </c>
      <c r="B233" s="12">
        <f aca="true" t="shared" si="50" ref="B233:M233">+B42-B138</f>
        <v>0</v>
      </c>
      <c r="C233" s="12">
        <f t="shared" si="50"/>
        <v>188.16</v>
      </c>
      <c r="D233" s="12">
        <f t="shared" si="50"/>
        <v>2280.6400000000003</v>
      </c>
      <c r="E233" s="12">
        <f t="shared" si="50"/>
        <v>909.4899999999998</v>
      </c>
      <c r="F233" s="12">
        <f t="shared" si="50"/>
        <v>1345.31</v>
      </c>
      <c r="G233" s="12">
        <f t="shared" si="50"/>
        <v>2189.0699999999997</v>
      </c>
      <c r="H233" s="12">
        <f t="shared" si="50"/>
        <v>6887.860000000001</v>
      </c>
      <c r="I233" s="12">
        <f t="shared" si="50"/>
        <v>3849.6400000000003</v>
      </c>
      <c r="J233" s="12">
        <f t="shared" si="50"/>
        <v>544.5699999999999</v>
      </c>
      <c r="K233" s="12">
        <f t="shared" si="50"/>
        <v>1572.17</v>
      </c>
      <c r="L233" s="12">
        <f t="shared" si="50"/>
        <v>420.80999999999995</v>
      </c>
      <c r="M233" s="12">
        <f t="shared" si="50"/>
        <v>84.02</v>
      </c>
      <c r="N233" s="132">
        <f>SUM(B233:M233)</f>
        <v>20271.740000000005</v>
      </c>
    </row>
    <row r="234" spans="1:14" ht="12.75">
      <c r="A234" s="113" t="s">
        <v>63</v>
      </c>
      <c r="B234" s="12">
        <f aca="true" t="shared" si="51" ref="B234:M234">+B43-B139</f>
        <v>0</v>
      </c>
      <c r="C234" s="12">
        <f t="shared" si="51"/>
        <v>241.89</v>
      </c>
      <c r="D234" s="12">
        <f t="shared" si="51"/>
        <v>3314.4500000000007</v>
      </c>
      <c r="E234" s="12">
        <f t="shared" si="51"/>
        <v>1017.7600000000002</v>
      </c>
      <c r="F234" s="12">
        <f t="shared" si="51"/>
        <v>2074.83</v>
      </c>
      <c r="G234" s="12">
        <f t="shared" si="51"/>
        <v>1671.6499999999996</v>
      </c>
      <c r="H234" s="12">
        <f t="shared" si="51"/>
        <v>3882.550000000001</v>
      </c>
      <c r="I234" s="12">
        <f t="shared" si="51"/>
        <v>420.88</v>
      </c>
      <c r="J234" s="12">
        <f t="shared" si="51"/>
        <v>47.55</v>
      </c>
      <c r="K234" s="12">
        <f t="shared" si="51"/>
        <v>20.48</v>
      </c>
      <c r="L234" s="12">
        <f t="shared" si="51"/>
        <v>15.16</v>
      </c>
      <c r="M234" s="12">
        <f t="shared" si="51"/>
        <v>10.16</v>
      </c>
      <c r="N234" s="132">
        <f>SUM(B234:M234)</f>
        <v>12717.359999999999</v>
      </c>
    </row>
    <row r="235" spans="1:14" ht="12.75">
      <c r="A235" s="114" t="s">
        <v>73</v>
      </c>
      <c r="B235" s="12">
        <f aca="true" t="shared" si="52" ref="B235:M235">+B44-B140</f>
        <v>0</v>
      </c>
      <c r="C235" s="12">
        <f t="shared" si="52"/>
        <v>514.83</v>
      </c>
      <c r="D235" s="12">
        <f t="shared" si="52"/>
        <v>3402.3999999999996</v>
      </c>
      <c r="E235" s="12">
        <f t="shared" si="52"/>
        <v>2233.0600000000004</v>
      </c>
      <c r="F235" s="12">
        <f t="shared" si="52"/>
        <v>1859.5899999999992</v>
      </c>
      <c r="G235" s="12">
        <f t="shared" si="52"/>
        <v>2636.09</v>
      </c>
      <c r="H235" s="12">
        <f t="shared" si="52"/>
        <v>2427.94</v>
      </c>
      <c r="I235" s="12">
        <f t="shared" si="52"/>
        <v>1427.91</v>
      </c>
      <c r="J235" s="12">
        <f t="shared" si="52"/>
        <v>81.96</v>
      </c>
      <c r="K235" s="12">
        <f t="shared" si="52"/>
        <v>269.04</v>
      </c>
      <c r="L235" s="12">
        <f t="shared" si="52"/>
        <v>197.92</v>
      </c>
      <c r="M235" s="12">
        <f t="shared" si="52"/>
        <v>41.85</v>
      </c>
      <c r="N235" s="132">
        <f t="shared" si="26"/>
        <v>15092.59</v>
      </c>
    </row>
    <row r="236" spans="1:14" ht="12.75">
      <c r="A236" s="114" t="s">
        <v>78</v>
      </c>
      <c r="B236" s="12">
        <f aca="true" t="shared" si="53" ref="B236:N236">B45-B141</f>
        <v>30</v>
      </c>
      <c r="C236" s="12">
        <f t="shared" si="53"/>
        <v>463.71000000000004</v>
      </c>
      <c r="D236" s="12">
        <f t="shared" si="53"/>
        <v>2732.16</v>
      </c>
      <c r="E236" s="12">
        <f t="shared" si="53"/>
        <v>1043.37</v>
      </c>
      <c r="F236" s="12">
        <f t="shared" si="53"/>
        <v>1496.1000000000004</v>
      </c>
      <c r="G236" s="12">
        <f t="shared" si="53"/>
        <v>2301.6500000000005</v>
      </c>
      <c r="H236" s="12">
        <f t="shared" si="53"/>
        <v>4847.979999999996</v>
      </c>
      <c r="I236" s="12">
        <f t="shared" si="53"/>
        <v>2301.790000000001</v>
      </c>
      <c r="J236" s="12">
        <f t="shared" si="53"/>
        <v>225.86</v>
      </c>
      <c r="K236" s="12">
        <f t="shared" si="53"/>
        <v>1018.32</v>
      </c>
      <c r="L236" s="12">
        <f t="shared" si="53"/>
        <v>280.87</v>
      </c>
      <c r="M236" s="12">
        <f t="shared" si="53"/>
        <v>1.8699999999989814</v>
      </c>
      <c r="N236" s="12">
        <f t="shared" si="53"/>
        <v>16743.679999999993</v>
      </c>
    </row>
    <row r="237" spans="1:14" ht="12.75">
      <c r="A237" s="114" t="s">
        <v>79</v>
      </c>
      <c r="B237" s="192">
        <f aca="true" t="shared" si="54" ref="B237:N237">B46-B142</f>
        <v>0</v>
      </c>
      <c r="C237" s="192">
        <f t="shared" si="54"/>
        <v>284.29</v>
      </c>
      <c r="D237" s="192">
        <f t="shared" si="54"/>
        <v>3416.14</v>
      </c>
      <c r="E237" s="192">
        <f t="shared" si="54"/>
        <v>1285.16</v>
      </c>
      <c r="F237" s="192">
        <f t="shared" si="54"/>
        <v>1504.35</v>
      </c>
      <c r="G237" s="192">
        <f t="shared" si="54"/>
        <v>1441.25</v>
      </c>
      <c r="H237" s="192">
        <f t="shared" si="54"/>
        <v>2666.98</v>
      </c>
      <c r="I237" s="192">
        <f t="shared" si="54"/>
        <v>2038.0800000000002</v>
      </c>
      <c r="J237" s="192">
        <f t="shared" si="54"/>
        <v>120.68</v>
      </c>
      <c r="K237" s="192">
        <f t="shared" si="54"/>
        <v>645.42</v>
      </c>
      <c r="L237" s="192">
        <f t="shared" si="54"/>
        <v>65.76999999999998</v>
      </c>
      <c r="M237" s="192">
        <f t="shared" si="54"/>
        <v>85.08499999999998</v>
      </c>
      <c r="N237" s="12">
        <f t="shared" si="54"/>
        <v>13553.204999999998</v>
      </c>
    </row>
    <row r="238" spans="1:16" ht="12.75">
      <c r="A238" s="195" t="s">
        <v>91</v>
      </c>
      <c r="B238" s="192">
        <v>0</v>
      </c>
      <c r="C238" s="206">
        <v>289.93</v>
      </c>
      <c r="D238" s="206">
        <v>3325.08</v>
      </c>
      <c r="E238" s="206">
        <v>857.81</v>
      </c>
      <c r="F238" s="206">
        <v>1460.1800000000003</v>
      </c>
      <c r="G238" s="206">
        <v>2982.1768999999977</v>
      </c>
      <c r="H238" s="206">
        <v>6366.8690000000415</v>
      </c>
      <c r="I238" s="206">
        <v>5385.870200000023</v>
      </c>
      <c r="J238" s="206">
        <v>256.1</v>
      </c>
      <c r="K238" s="206">
        <v>864.0300000000002</v>
      </c>
      <c r="L238" s="206">
        <v>338.07</v>
      </c>
      <c r="M238" s="206">
        <v>1.04</v>
      </c>
      <c r="N238" s="192">
        <f>SUM(B238:M238)</f>
        <v>22127.156100000062</v>
      </c>
      <c r="P238" s="5"/>
    </row>
    <row r="239" spans="1:16" ht="12.75">
      <c r="A239" s="195" t="s">
        <v>93</v>
      </c>
      <c r="B239" s="192">
        <f>B48-B144</f>
        <v>0</v>
      </c>
      <c r="C239" s="192">
        <f aca="true" t="shared" si="55" ref="C239:N239">C48-C144</f>
        <v>147.9</v>
      </c>
      <c r="D239" s="192">
        <f t="shared" si="55"/>
        <v>2348.0299999999997</v>
      </c>
      <c r="E239" s="192">
        <f t="shared" si="55"/>
        <v>1075.5</v>
      </c>
      <c r="F239" s="192">
        <f t="shared" si="55"/>
        <v>2783.7800000000007</v>
      </c>
      <c r="G239" s="192">
        <f t="shared" si="55"/>
        <v>2412.0152000000016</v>
      </c>
      <c r="H239" s="192">
        <f t="shared" si="55"/>
        <v>11282.3992</v>
      </c>
      <c r="I239" s="192">
        <f t="shared" si="55"/>
        <v>12988.440000000002</v>
      </c>
      <c r="J239" s="192">
        <f t="shared" si="55"/>
        <v>793.0922</v>
      </c>
      <c r="K239" s="192">
        <f t="shared" si="55"/>
        <v>2433.355</v>
      </c>
      <c r="L239" s="192">
        <f t="shared" si="55"/>
        <v>232.6609</v>
      </c>
      <c r="M239" s="192">
        <f t="shared" si="55"/>
        <v>4.093</v>
      </c>
      <c r="N239" s="192">
        <f t="shared" si="55"/>
        <v>36501.265499999994</v>
      </c>
      <c r="P239" s="5"/>
    </row>
    <row r="240" spans="1:16" ht="12.75">
      <c r="A240" s="115" t="s">
        <v>102</v>
      </c>
      <c r="B240" s="133">
        <v>103.6</v>
      </c>
      <c r="C240" s="133">
        <v>188.9813</v>
      </c>
      <c r="D240" s="133">
        <v>2117.705</v>
      </c>
      <c r="E240" s="133">
        <v>1263.68</v>
      </c>
      <c r="F240" s="133">
        <v>1081.94</v>
      </c>
      <c r="G240" s="133">
        <v>1943.9657</v>
      </c>
      <c r="H240" s="133">
        <v>6502.8651</v>
      </c>
      <c r="I240" s="133">
        <v>6027.7378</v>
      </c>
      <c r="J240" s="133">
        <v>845.5788</v>
      </c>
      <c r="K240" s="133">
        <v>1056.3152</v>
      </c>
      <c r="L240" s="133">
        <v>552.568</v>
      </c>
      <c r="M240" s="133">
        <v>139.97</v>
      </c>
      <c r="N240" s="133">
        <f>SUM(B240:M240)</f>
        <v>21824.9069</v>
      </c>
      <c r="P240" s="5"/>
    </row>
    <row r="241" spans="1:14" ht="30.75" customHeight="1">
      <c r="A241" s="247" t="s">
        <v>108</v>
      </c>
      <c r="B241" s="128">
        <f>SUM(B209:B240)</f>
        <v>814.1600000000001</v>
      </c>
      <c r="C241" s="128">
        <f aca="true" t="shared" si="56" ref="C241:L241">SUM(C209:C240)</f>
        <v>8714.101299999998</v>
      </c>
      <c r="D241" s="128">
        <f t="shared" si="56"/>
        <v>84269.715</v>
      </c>
      <c r="E241" s="128">
        <f t="shared" si="56"/>
        <v>45750.8</v>
      </c>
      <c r="F241" s="128">
        <f t="shared" si="56"/>
        <v>55411.55999999999</v>
      </c>
      <c r="G241" s="128">
        <f t="shared" si="56"/>
        <v>64581.2578</v>
      </c>
      <c r="H241" s="128">
        <f t="shared" si="56"/>
        <v>153072.48330000002</v>
      </c>
      <c r="I241" s="128">
        <f t="shared" si="56"/>
        <v>111001.48800000004</v>
      </c>
      <c r="J241" s="128">
        <f t="shared" si="56"/>
        <v>15993.280999999999</v>
      </c>
      <c r="K241" s="128">
        <f t="shared" si="56"/>
        <v>34502.13019999999</v>
      </c>
      <c r="L241" s="128">
        <f t="shared" si="56"/>
        <v>15702.848899999999</v>
      </c>
      <c r="M241" s="128">
        <f>SUM(M209:M240)</f>
        <v>4480.557999999998</v>
      </c>
      <c r="N241" s="128">
        <f>SUM(N209:N240)</f>
        <v>594294.3835</v>
      </c>
    </row>
    <row r="242" spans="1:14" ht="29.25" customHeight="1">
      <c r="A242" s="248" t="s">
        <v>109</v>
      </c>
      <c r="B242" s="129">
        <f>AVERAGE(B209:B240)</f>
        <v>25.442500000000003</v>
      </c>
      <c r="C242" s="129">
        <f aca="true" t="shared" si="57" ref="C242:M242">AVERAGE(C209:C240)</f>
        <v>272.31566562499995</v>
      </c>
      <c r="D242" s="129">
        <f t="shared" si="57"/>
        <v>2633.42859375</v>
      </c>
      <c r="E242" s="129">
        <f t="shared" si="57"/>
        <v>1429.7125</v>
      </c>
      <c r="F242" s="129">
        <f t="shared" si="57"/>
        <v>1731.6112499999997</v>
      </c>
      <c r="G242" s="129">
        <f t="shared" si="57"/>
        <v>2018.16430625</v>
      </c>
      <c r="H242" s="129">
        <f t="shared" si="57"/>
        <v>4783.515103125001</v>
      </c>
      <c r="I242" s="129">
        <f t="shared" si="57"/>
        <v>3468.7965000000013</v>
      </c>
      <c r="J242" s="129">
        <f t="shared" si="57"/>
        <v>499.79003124999997</v>
      </c>
      <c r="K242" s="129">
        <f t="shared" si="57"/>
        <v>1078.1915687499998</v>
      </c>
      <c r="L242" s="129">
        <f t="shared" si="57"/>
        <v>490.71402812499997</v>
      </c>
      <c r="M242" s="129">
        <f t="shared" si="57"/>
        <v>140.01743749999994</v>
      </c>
      <c r="N242" s="129">
        <f>AVERAGE(N209:N240)</f>
        <v>18571.699484375</v>
      </c>
    </row>
    <row r="243" spans="1:18" ht="15">
      <c r="A243" s="66" t="s">
        <v>44</v>
      </c>
      <c r="B243" s="67">
        <f>(B241/$N$241)*100</f>
        <v>0.13699607847631629</v>
      </c>
      <c r="C243" s="67">
        <f aca="true" t="shared" si="58" ref="C243:M243">(C241/$N$241)*100</f>
        <v>1.4662937328600885</v>
      </c>
      <c r="D243" s="67">
        <f t="shared" si="58"/>
        <v>14.179793270753668</v>
      </c>
      <c r="E243" s="67">
        <f t="shared" si="58"/>
        <v>7.698339622622398</v>
      </c>
      <c r="F243" s="67">
        <f>(F241/$N$241)*100</f>
        <v>9.323924563052847</v>
      </c>
      <c r="G243" s="67">
        <f t="shared" si="58"/>
        <v>10.866880050196537</v>
      </c>
      <c r="H243" s="67">
        <f t="shared" si="58"/>
        <v>25.757013283299862</v>
      </c>
      <c r="I243" s="67">
        <f t="shared" si="58"/>
        <v>18.67786253443535</v>
      </c>
      <c r="J243" s="67">
        <f t="shared" si="58"/>
        <v>2.6911378340495453</v>
      </c>
      <c r="K243" s="67">
        <f t="shared" si="58"/>
        <v>5.805562219317187</v>
      </c>
      <c r="L243" s="67">
        <f t="shared" si="58"/>
        <v>2.642267760889919</v>
      </c>
      <c r="M243" s="67">
        <f t="shared" si="58"/>
        <v>0.7539290500462887</v>
      </c>
      <c r="N243" s="127">
        <f>SUM(B243:M243)</f>
        <v>100</v>
      </c>
      <c r="R243" s="59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6" ht="42.75" customHeight="1">
      <c r="A245" s="247" t="s">
        <v>97</v>
      </c>
      <c r="B245" s="124">
        <f>SUM(B235:B239)</f>
        <v>30</v>
      </c>
      <c r="C245" s="124">
        <f>SUM(C235:C239)</f>
        <v>1700.6600000000003</v>
      </c>
      <c r="D245" s="124">
        <f>SUM(D235:D239)</f>
        <v>15223.809999999998</v>
      </c>
      <c r="E245" s="124">
        <f aca="true" t="shared" si="59" ref="E245:N245">SUM(E235:E239)</f>
        <v>6494.9</v>
      </c>
      <c r="F245" s="124">
        <f t="shared" si="59"/>
        <v>9104</v>
      </c>
      <c r="G245" s="124">
        <f t="shared" si="59"/>
        <v>11773.1821</v>
      </c>
      <c r="H245" s="124">
        <f t="shared" si="59"/>
        <v>27592.168200000036</v>
      </c>
      <c r="I245" s="124">
        <f t="shared" si="59"/>
        <v>24142.090200000028</v>
      </c>
      <c r="J245" s="124">
        <f t="shared" si="59"/>
        <v>1477.6922</v>
      </c>
      <c r="K245" s="124">
        <f t="shared" si="59"/>
        <v>5230.165000000001</v>
      </c>
      <c r="L245" s="124">
        <f t="shared" si="59"/>
        <v>1115.2909</v>
      </c>
      <c r="M245" s="124">
        <f t="shared" si="59"/>
        <v>133.93799999999894</v>
      </c>
      <c r="N245" s="223">
        <f t="shared" si="59"/>
        <v>104017.89660000005</v>
      </c>
      <c r="P245" s="8"/>
    </row>
    <row r="246" spans="1:16" ht="38.25">
      <c r="A246" s="248" t="s">
        <v>96</v>
      </c>
      <c r="B246" s="125">
        <f>AVERAGE(B235:B239)</f>
        <v>6</v>
      </c>
      <c r="C246" s="125">
        <f>AVERAGE(C235:C239)</f>
        <v>340.13200000000006</v>
      </c>
      <c r="D246" s="125">
        <f aca="true" t="shared" si="60" ref="D246:N246">AVERAGE(D235:D239)</f>
        <v>3044.7619999999997</v>
      </c>
      <c r="E246" s="125">
        <f t="shared" si="60"/>
        <v>1298.98</v>
      </c>
      <c r="F246" s="125">
        <f t="shared" si="60"/>
        <v>1820.8</v>
      </c>
      <c r="G246" s="125">
        <f t="shared" si="60"/>
        <v>2354.63642</v>
      </c>
      <c r="H246" s="125">
        <f t="shared" si="60"/>
        <v>5518.4336400000075</v>
      </c>
      <c r="I246" s="125">
        <f t="shared" si="60"/>
        <v>4828.418040000006</v>
      </c>
      <c r="J246" s="125">
        <f t="shared" si="60"/>
        <v>295.53844</v>
      </c>
      <c r="K246" s="125">
        <f t="shared" si="60"/>
        <v>1046.0330000000001</v>
      </c>
      <c r="L246" s="125">
        <f t="shared" si="60"/>
        <v>223.05818</v>
      </c>
      <c r="M246" s="125">
        <f t="shared" si="60"/>
        <v>26.787599999999788</v>
      </c>
      <c r="N246" s="224">
        <f t="shared" si="60"/>
        <v>20803.57932000001</v>
      </c>
      <c r="P246" s="8"/>
    </row>
    <row r="247" spans="1:14" ht="15">
      <c r="A247" s="66" t="s">
        <v>44</v>
      </c>
      <c r="B247" s="126">
        <f>(B245/$N$245)*100</f>
        <v>0.02884119077639567</v>
      </c>
      <c r="C247" s="126">
        <f aca="true" t="shared" si="61" ref="C247:M247">(C245/$N$245)*100</f>
        <v>1.6349686501928355</v>
      </c>
      <c r="D247" s="126">
        <f t="shared" si="61"/>
        <v>14.635760285120003</v>
      </c>
      <c r="E247" s="126">
        <f t="shared" si="61"/>
        <v>6.244021665787074</v>
      </c>
      <c r="F247" s="126">
        <f t="shared" si="61"/>
        <v>8.752340027610206</v>
      </c>
      <c r="G247" s="126">
        <f t="shared" si="61"/>
        <v>11.318419699711553</v>
      </c>
      <c r="H247" s="126">
        <f t="shared" si="61"/>
        <v>26.526366233019967</v>
      </c>
      <c r="I247" s="126">
        <f t="shared" si="61"/>
        <v>23.209554306638434</v>
      </c>
      <c r="J247" s="126">
        <f t="shared" si="61"/>
        <v>1.4206134216330608</v>
      </c>
      <c r="K247" s="126">
        <f t="shared" si="61"/>
        <v>5.028139551900916</v>
      </c>
      <c r="L247" s="126">
        <f t="shared" si="61"/>
        <v>1.0722105872692673</v>
      </c>
      <c r="M247" s="126">
        <f t="shared" si="61"/>
        <v>0.12876438034029508</v>
      </c>
      <c r="N247" s="127">
        <f>SUM(B247:M247)</f>
        <v>100.00000000000003</v>
      </c>
    </row>
    <row r="248" ht="12.75">
      <c r="A248" s="3" t="s">
        <v>56</v>
      </c>
    </row>
    <row r="250" spans="2:14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2" ht="12.75">
      <c r="A252" s="56" t="s">
        <v>45</v>
      </c>
    </row>
    <row r="253" ht="12.75">
      <c r="A253" s="56" t="s">
        <v>95</v>
      </c>
    </row>
    <row r="254" ht="12.75">
      <c r="A254" s="251" t="s">
        <v>101</v>
      </c>
    </row>
    <row r="275" spans="2:13" ht="15">
      <c r="B275" s="255" t="s">
        <v>86</v>
      </c>
      <c r="C275" s="256"/>
      <c r="D275" s="256"/>
      <c r="E275" s="256"/>
      <c r="F275" s="257"/>
      <c r="G275" s="32"/>
      <c r="I275" s="255" t="s">
        <v>86</v>
      </c>
      <c r="J275" s="256"/>
      <c r="K275" s="256"/>
      <c r="L275" s="256"/>
      <c r="M275" s="257"/>
    </row>
    <row r="276" spans="2:13" ht="30">
      <c r="B276" s="117" t="s">
        <v>69</v>
      </c>
      <c r="C276" s="84" t="s">
        <v>99</v>
      </c>
      <c r="D276" s="84" t="s">
        <v>100</v>
      </c>
      <c r="E276" s="118" t="s">
        <v>71</v>
      </c>
      <c r="F276" s="119" t="s">
        <v>72</v>
      </c>
      <c r="G276" s="57"/>
      <c r="I276" s="117" t="s">
        <v>69</v>
      </c>
      <c r="J276" s="84" t="s">
        <v>105</v>
      </c>
      <c r="K276" s="84" t="s">
        <v>100</v>
      </c>
      <c r="L276" s="84" t="s">
        <v>71</v>
      </c>
      <c r="M276" s="119" t="s">
        <v>72</v>
      </c>
    </row>
    <row r="277" spans="2:13" ht="12.75">
      <c r="B277" s="134" t="s">
        <v>2</v>
      </c>
      <c r="C277" s="30">
        <f>AVERAGE(B235:B239)</f>
        <v>6</v>
      </c>
      <c r="D277" s="30">
        <f>+B240</f>
        <v>103.6</v>
      </c>
      <c r="E277" s="138">
        <f aca="true" t="shared" si="62" ref="E277:E289">+D277-C277</f>
        <v>97.6</v>
      </c>
      <c r="F277" s="103">
        <f aca="true" t="shared" si="63" ref="F277:F289">IF(D277&gt;0,(D277-C277)*100/C277,0)</f>
        <v>1626.6666666666667</v>
      </c>
      <c r="G277" s="54"/>
      <c r="I277" s="134" t="s">
        <v>2</v>
      </c>
      <c r="J277" s="46">
        <f>AVERAGE(B230:B239)</f>
        <v>6.567</v>
      </c>
      <c r="K277" s="30">
        <f>+D277</f>
        <v>103.6</v>
      </c>
      <c r="L277" s="30">
        <f>+K277-J277</f>
        <v>97.03299999999999</v>
      </c>
      <c r="M277" s="103">
        <f aca="true" t="shared" si="64" ref="M277:M288">IF(K277&gt;0,(K277-J277)*100/J277,0)</f>
        <v>1477.5848941678087</v>
      </c>
    </row>
    <row r="278" spans="2:13" ht="12.75">
      <c r="B278" s="135" t="s">
        <v>3</v>
      </c>
      <c r="C278" s="16">
        <f>AVERAGE(C235:C239)</f>
        <v>340.13200000000006</v>
      </c>
      <c r="D278" s="16">
        <f>+C240</f>
        <v>188.9813</v>
      </c>
      <c r="E278" s="139">
        <f t="shared" si="62"/>
        <v>-151.15070000000006</v>
      </c>
      <c r="F278" s="105">
        <f t="shared" si="63"/>
        <v>-44.4388355109193</v>
      </c>
      <c r="G278" s="54"/>
      <c r="I278" s="135" t="s">
        <v>3</v>
      </c>
      <c r="J278" s="47">
        <f>AVERAGE(C230:C239)</f>
        <v>251.592</v>
      </c>
      <c r="K278" s="16">
        <f>+D278</f>
        <v>188.9813</v>
      </c>
      <c r="L278" s="16">
        <f aca="true" t="shared" si="65" ref="L278:L289">+K278-J278</f>
        <v>-62.61070000000001</v>
      </c>
      <c r="M278" s="105">
        <f t="shared" si="64"/>
        <v>-24.885807179878533</v>
      </c>
    </row>
    <row r="279" spans="2:13" ht="12.75">
      <c r="B279" s="135" t="s">
        <v>4</v>
      </c>
      <c r="C279" s="16">
        <f>AVERAGE(D235:D239)</f>
        <v>3044.7619999999997</v>
      </c>
      <c r="D279" s="16">
        <f>+D240</f>
        <v>2117.705</v>
      </c>
      <c r="E279" s="139">
        <f t="shared" si="62"/>
        <v>-927.0569999999998</v>
      </c>
      <c r="F279" s="105">
        <f t="shared" si="63"/>
        <v>-30.447601487406896</v>
      </c>
      <c r="G279" s="55"/>
      <c r="I279" s="135" t="s">
        <v>4</v>
      </c>
      <c r="J279" s="47">
        <f>AVERAGE(D230:D239)</f>
        <v>2766.0989999999997</v>
      </c>
      <c r="K279" s="16">
        <f>+D279</f>
        <v>2117.705</v>
      </c>
      <c r="L279" s="16">
        <f t="shared" si="65"/>
        <v>-648.3939999999998</v>
      </c>
      <c r="M279" s="105">
        <f t="shared" si="64"/>
        <v>-23.44073729826734</v>
      </c>
    </row>
    <row r="280" spans="2:13" ht="12.75">
      <c r="B280" s="136" t="s">
        <v>5</v>
      </c>
      <c r="C280" s="16">
        <f>AVERAGE(E235:E239)</f>
        <v>1298.98</v>
      </c>
      <c r="D280" s="16">
        <f>+E240</f>
        <v>1263.68</v>
      </c>
      <c r="E280" s="139">
        <f t="shared" si="62"/>
        <v>-35.299999999999955</v>
      </c>
      <c r="F280" s="105">
        <f t="shared" si="63"/>
        <v>-2.7175168208902334</v>
      </c>
      <c r="G280" s="55"/>
      <c r="I280" s="136" t="s">
        <v>5</v>
      </c>
      <c r="J280" s="47">
        <f>AVERAGE(E230:E239)</f>
        <v>1173.144</v>
      </c>
      <c r="K280" s="16">
        <f>+D280</f>
        <v>1263.68</v>
      </c>
      <c r="L280" s="16">
        <f t="shared" si="65"/>
        <v>90.53600000000006</v>
      </c>
      <c r="M280" s="104">
        <f t="shared" si="64"/>
        <v>7.717381668405588</v>
      </c>
    </row>
    <row r="281" spans="2:13" ht="12.75">
      <c r="B281" s="135" t="s">
        <v>6</v>
      </c>
      <c r="C281" s="16">
        <f>AVERAGE(F235:F239)</f>
        <v>1820.8</v>
      </c>
      <c r="D281" s="16">
        <f>+F240</f>
        <v>1081.94</v>
      </c>
      <c r="E281" s="139">
        <f t="shared" si="62"/>
        <v>-738.8599999999999</v>
      </c>
      <c r="F281" s="105">
        <f t="shared" si="63"/>
        <v>-40.57886643233743</v>
      </c>
      <c r="G281" s="54"/>
      <c r="I281" s="135" t="s">
        <v>6</v>
      </c>
      <c r="J281" s="47">
        <f>AVERAGE(F230:F239)</f>
        <v>1746.5590000000004</v>
      </c>
      <c r="K281" s="16">
        <f>+D281</f>
        <v>1081.94</v>
      </c>
      <c r="L281" s="16">
        <f t="shared" si="65"/>
        <v>-664.6190000000004</v>
      </c>
      <c r="M281" s="105">
        <f t="shared" si="64"/>
        <v>-38.05305174345672</v>
      </c>
    </row>
    <row r="282" spans="2:13" ht="12.75">
      <c r="B282" s="135" t="s">
        <v>7</v>
      </c>
      <c r="C282" s="16">
        <f>AVERAGE(G235:G239)</f>
        <v>2354.63642</v>
      </c>
      <c r="D282" s="16">
        <f>+G240</f>
        <v>1943.9657</v>
      </c>
      <c r="E282" s="139">
        <f t="shared" si="62"/>
        <v>-410.67071999999985</v>
      </c>
      <c r="F282" s="105">
        <f t="shared" si="63"/>
        <v>-17.440939777870245</v>
      </c>
      <c r="G282" s="54"/>
      <c r="I282" s="135" t="s">
        <v>7</v>
      </c>
      <c r="J282" s="47">
        <f>AVERAGE(G230:G239)</f>
        <v>1956.77021</v>
      </c>
      <c r="K282" s="16">
        <f>+D282</f>
        <v>1943.9657</v>
      </c>
      <c r="L282" s="16">
        <f t="shared" si="65"/>
        <v>-12.804509999999937</v>
      </c>
      <c r="M282" s="105">
        <f t="shared" si="64"/>
        <v>-0.6543696308622736</v>
      </c>
    </row>
    <row r="283" spans="2:13" ht="12.75">
      <c r="B283" s="135" t="s">
        <v>8</v>
      </c>
      <c r="C283" s="16">
        <f>AVERAGE(H235:H239)</f>
        <v>5518.4336400000075</v>
      </c>
      <c r="D283" s="16">
        <f>+H240</f>
        <v>6502.8651</v>
      </c>
      <c r="E283" s="139">
        <f t="shared" si="62"/>
        <v>984.4314599999925</v>
      </c>
      <c r="F283" s="104">
        <f t="shared" si="63"/>
        <v>17.838965261164056</v>
      </c>
      <c r="G283" s="54"/>
      <c r="I283" s="135" t="s">
        <v>8</v>
      </c>
      <c r="J283" s="47">
        <f>AVERAGE(H230:H239)</f>
        <v>4853.525820000004</v>
      </c>
      <c r="K283" s="16">
        <f aca="true" t="shared" si="66" ref="K283:K288">+D283</f>
        <v>6502.8651</v>
      </c>
      <c r="L283" s="16">
        <f t="shared" si="65"/>
        <v>1649.3392799999956</v>
      </c>
      <c r="M283" s="104">
        <f t="shared" si="64"/>
        <v>33.982291249044884</v>
      </c>
    </row>
    <row r="284" spans="2:13" ht="12.75">
      <c r="B284" s="135" t="s">
        <v>9</v>
      </c>
      <c r="C284" s="16">
        <f>AVERAGE(I235:I239)</f>
        <v>4828.418040000006</v>
      </c>
      <c r="D284" s="16">
        <f>+I240</f>
        <v>6027.7378</v>
      </c>
      <c r="E284" s="139">
        <f t="shared" si="62"/>
        <v>1199.319759999994</v>
      </c>
      <c r="F284" s="104">
        <f t="shared" si="63"/>
        <v>24.838772245163604</v>
      </c>
      <c r="G284" s="54"/>
      <c r="I284" s="135" t="s">
        <v>9</v>
      </c>
      <c r="J284" s="47">
        <f>AVERAGE(I230:I239)</f>
        <v>3538.2480200000027</v>
      </c>
      <c r="K284" s="16">
        <f t="shared" si="66"/>
        <v>6027.7378</v>
      </c>
      <c r="L284" s="16">
        <f t="shared" si="65"/>
        <v>2489.489779999997</v>
      </c>
      <c r="M284" s="104">
        <f t="shared" si="64"/>
        <v>70.35939159516566</v>
      </c>
    </row>
    <row r="285" spans="2:13" ht="12.75">
      <c r="B285" s="135" t="s">
        <v>46</v>
      </c>
      <c r="C285" s="16">
        <f>AVERAGE(J235:J239)</f>
        <v>295.53844</v>
      </c>
      <c r="D285" s="16">
        <f>+J240</f>
        <v>845.5788</v>
      </c>
      <c r="E285" s="139">
        <f t="shared" si="62"/>
        <v>550.04036</v>
      </c>
      <c r="F285" s="104">
        <f t="shared" si="63"/>
        <v>186.11465906093298</v>
      </c>
      <c r="G285" s="54"/>
      <c r="I285" s="135" t="s">
        <v>46</v>
      </c>
      <c r="J285" s="47">
        <f>AVERAGE(J230:J239)</f>
        <v>259.61822</v>
      </c>
      <c r="K285" s="16">
        <f t="shared" si="66"/>
        <v>845.5788</v>
      </c>
      <c r="L285" s="16">
        <f t="shared" si="65"/>
        <v>585.9605799999999</v>
      </c>
      <c r="M285" s="104">
        <f t="shared" si="64"/>
        <v>225.70086953065154</v>
      </c>
    </row>
    <row r="286" spans="2:13" ht="12.75">
      <c r="B286" s="135" t="s">
        <v>10</v>
      </c>
      <c r="C286" s="16">
        <f>AVERAGE(K235:K239)</f>
        <v>1046.0330000000001</v>
      </c>
      <c r="D286" s="16">
        <f>+K240</f>
        <v>1056.3152</v>
      </c>
      <c r="E286" s="139">
        <f t="shared" si="62"/>
        <v>10.282199999999875</v>
      </c>
      <c r="F286" s="104">
        <f t="shared" si="63"/>
        <v>0.9829709005356307</v>
      </c>
      <c r="G286" s="54"/>
      <c r="I286" s="135" t="s">
        <v>10</v>
      </c>
      <c r="J286" s="47">
        <f>AVERAGE(K230:K239)</f>
        <v>1165.1384999999998</v>
      </c>
      <c r="K286" s="16">
        <f t="shared" si="66"/>
        <v>1056.3152</v>
      </c>
      <c r="L286" s="16">
        <f t="shared" si="65"/>
        <v>-108.82329999999979</v>
      </c>
      <c r="M286" s="105">
        <f t="shared" si="64"/>
        <v>-9.33994542279736</v>
      </c>
    </row>
    <row r="287" spans="2:13" ht="12.75">
      <c r="B287" s="135" t="s">
        <v>11</v>
      </c>
      <c r="C287" s="16">
        <f>AVERAGE(L235:L239)</f>
        <v>223.05818</v>
      </c>
      <c r="D287" s="16">
        <f>+L240</f>
        <v>552.568</v>
      </c>
      <c r="E287" s="139">
        <f t="shared" si="62"/>
        <v>329.50982</v>
      </c>
      <c r="F287" s="104">
        <f t="shared" si="63"/>
        <v>147.72371046872163</v>
      </c>
      <c r="G287" s="54"/>
      <c r="I287" s="135" t="s">
        <v>11</v>
      </c>
      <c r="J287" s="47">
        <f>AVERAGE(L230:L239)</f>
        <v>207.03609</v>
      </c>
      <c r="K287" s="16">
        <f t="shared" si="66"/>
        <v>552.568</v>
      </c>
      <c r="L287" s="16">
        <f t="shared" si="65"/>
        <v>345.53191</v>
      </c>
      <c r="M287" s="104">
        <f t="shared" si="64"/>
        <v>166.89453032077643</v>
      </c>
    </row>
    <row r="288" spans="2:13" ht="12.75">
      <c r="B288" s="137" t="s">
        <v>12</v>
      </c>
      <c r="C288" s="23">
        <f>AVERAGE(M235:M239)</f>
        <v>26.787599999999788</v>
      </c>
      <c r="D288" s="23">
        <f>+M240</f>
        <v>139.97</v>
      </c>
      <c r="E288" s="140">
        <f t="shared" si="62"/>
        <v>113.18240000000021</v>
      </c>
      <c r="F288" s="143">
        <f t="shared" si="63"/>
        <v>422.5178814078197</v>
      </c>
      <c r="G288" s="55"/>
      <c r="I288" s="137" t="s">
        <v>12</v>
      </c>
      <c r="J288" s="48">
        <f>AVERAGE(M230:M239)</f>
        <v>56.584799999999895</v>
      </c>
      <c r="K288" s="23">
        <f t="shared" si="66"/>
        <v>139.97</v>
      </c>
      <c r="L288" s="23">
        <f t="shared" si="65"/>
        <v>83.38520000000011</v>
      </c>
      <c r="M288" s="143">
        <f t="shared" si="64"/>
        <v>147.3632494945644</v>
      </c>
    </row>
    <row r="289" spans="2:13" ht="15">
      <c r="B289" s="92" t="s">
        <v>70</v>
      </c>
      <c r="C289" s="279">
        <f>AVERAGE(N235:N239)</f>
        <v>20803.57932000001</v>
      </c>
      <c r="D289" s="279">
        <f>SUM(D277:D288)</f>
        <v>21824.9069</v>
      </c>
      <c r="E289" s="279">
        <f t="shared" si="62"/>
        <v>1021.3275799999901</v>
      </c>
      <c r="F289" s="277">
        <f t="shared" si="63"/>
        <v>4.909383929995704</v>
      </c>
      <c r="G289" s="54"/>
      <c r="I289" s="92" t="s">
        <v>70</v>
      </c>
      <c r="J289" s="280">
        <f>SUM(J277:J288)</f>
        <v>17980.88266000001</v>
      </c>
      <c r="K289" s="279">
        <f>SUM(K277:K288)</f>
        <v>21824.9069</v>
      </c>
      <c r="L289" s="279">
        <f t="shared" si="65"/>
        <v>3844.0242399999916</v>
      </c>
      <c r="M289" s="277">
        <f>IF(K289&gt;0,(K289-J289)*100/J289,0)</f>
        <v>21.378395669926416</v>
      </c>
    </row>
    <row r="290" spans="2:13" ht="12.75">
      <c r="B290" s="37"/>
      <c r="C290" s="40"/>
      <c r="D290" s="40"/>
      <c r="E290" s="40"/>
      <c r="F290" s="49"/>
      <c r="G290" s="49"/>
      <c r="J290" s="59"/>
      <c r="K290" s="59"/>
      <c r="L290" s="59"/>
      <c r="M290" s="59"/>
    </row>
    <row r="291" spans="2:7" ht="12.75">
      <c r="B291" s="37"/>
      <c r="C291" s="40"/>
      <c r="D291" s="40"/>
      <c r="E291" s="40"/>
      <c r="F291" s="39"/>
      <c r="G291" s="39"/>
    </row>
    <row r="292" ht="12.75">
      <c r="G292" s="8"/>
    </row>
  </sheetData>
  <sheetProtection/>
  <mergeCells count="18">
    <mergeCell ref="A8:A9"/>
    <mergeCell ref="N8:N9"/>
    <mergeCell ref="A112:A113"/>
    <mergeCell ref="N112:N113"/>
    <mergeCell ref="B180:F180"/>
    <mergeCell ref="A110:N110"/>
    <mergeCell ref="B85:G85"/>
    <mergeCell ref="I85:M85"/>
    <mergeCell ref="I275:M275"/>
    <mergeCell ref="A5:N5"/>
    <mergeCell ref="A6:N6"/>
    <mergeCell ref="A109:N109"/>
    <mergeCell ref="I180:M180"/>
    <mergeCell ref="B275:F275"/>
    <mergeCell ref="A207:A208"/>
    <mergeCell ref="N207:N208"/>
    <mergeCell ref="A204:N204"/>
    <mergeCell ref="A205:N20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1"/>
  <sheetViews>
    <sheetView showGridLines="0" zoomScale="75" zoomScaleNormal="75" zoomScalePageLayoutView="0" workbookViewId="0" topLeftCell="A1">
      <selection activeCell="F1" sqref="F1"/>
    </sheetView>
  </sheetViews>
  <sheetFormatPr defaultColWidth="11.421875" defaultRowHeight="12.75"/>
  <cols>
    <col min="1" max="1" width="15.140625" style="0" customWidth="1"/>
    <col min="2" max="2" width="9.57421875" style="0" bestFit="1" customWidth="1"/>
    <col min="3" max="3" width="11.8515625" style="0" customWidth="1"/>
    <col min="4" max="4" width="11.57421875" style="0" customWidth="1"/>
    <col min="5" max="5" width="12.7109375" style="0" bestFit="1" customWidth="1"/>
    <col min="6" max="6" width="14.7109375" style="0" customWidth="1"/>
    <col min="7" max="7" width="12.28125" style="0" customWidth="1"/>
    <col min="8" max="8" width="11.8515625" style="0" customWidth="1"/>
    <col min="9" max="9" width="10.421875" style="0" bestFit="1" customWidth="1"/>
    <col min="10" max="10" width="10.421875" style="0" customWidth="1"/>
    <col min="11" max="11" width="10.8515625" style="0" bestFit="1" customWidth="1"/>
    <col min="12" max="12" width="11.140625" style="0" bestFit="1" customWidth="1"/>
    <col min="13" max="13" width="12.57421875" style="0" bestFit="1" customWidth="1"/>
    <col min="14" max="14" width="12.8515625" style="0" customWidth="1"/>
    <col min="15" max="15" width="3.28125" style="0" customWidth="1"/>
    <col min="16" max="16" width="3.00390625" style="0" customWidth="1"/>
    <col min="17" max="18" width="3.28125" style="0" customWidth="1"/>
    <col min="19" max="19" width="10.8515625" style="0" customWidth="1"/>
    <col min="20" max="20" width="3.28125" style="0" customWidth="1"/>
    <col min="21" max="21" width="4.140625" style="0" customWidth="1"/>
  </cols>
  <sheetData>
    <row r="1" ht="12.75">
      <c r="A1" s="56" t="s">
        <v>45</v>
      </c>
    </row>
    <row r="2" ht="12.75">
      <c r="A2" s="56" t="s">
        <v>95</v>
      </c>
    </row>
    <row r="3" ht="12.75">
      <c r="A3" s="251" t="s">
        <v>101</v>
      </c>
    </row>
    <row r="5" spans="1:21" ht="15.75">
      <c r="A5" s="253" t="s">
        <v>68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U5" s="41"/>
    </row>
    <row r="6" spans="1:14" ht="15.75">
      <c r="A6" s="254" t="s">
        <v>106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7:21" ht="12.75">
      <c r="Q7" s="41"/>
      <c r="R7" s="41"/>
      <c r="S7" s="41"/>
      <c r="T7" s="41"/>
      <c r="U7" s="41"/>
    </row>
    <row r="8" spans="1:21" ht="15">
      <c r="A8" s="258" t="s">
        <v>81</v>
      </c>
      <c r="B8" s="72" t="s">
        <v>87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260" t="s">
        <v>1</v>
      </c>
      <c r="U8" s="41"/>
    </row>
    <row r="9" spans="1:21" ht="15">
      <c r="A9" s="259"/>
      <c r="B9" s="69" t="s">
        <v>2</v>
      </c>
      <c r="C9" s="69" t="s">
        <v>3</v>
      </c>
      <c r="D9" s="69" t="s">
        <v>4</v>
      </c>
      <c r="E9" s="69" t="s">
        <v>5</v>
      </c>
      <c r="F9" s="69" t="s">
        <v>6</v>
      </c>
      <c r="G9" s="69" t="s">
        <v>7</v>
      </c>
      <c r="H9" s="69" t="s">
        <v>8</v>
      </c>
      <c r="I9" s="69" t="s">
        <v>9</v>
      </c>
      <c r="J9" s="69" t="s">
        <v>46</v>
      </c>
      <c r="K9" s="69" t="s">
        <v>10</v>
      </c>
      <c r="L9" s="69" t="s">
        <v>11</v>
      </c>
      <c r="M9" s="69" t="s">
        <v>12</v>
      </c>
      <c r="N9" s="261"/>
      <c r="U9" s="41"/>
    </row>
    <row r="10" spans="1:21" ht="12.75">
      <c r="A10" s="112" t="s">
        <v>13</v>
      </c>
      <c r="B10" s="30">
        <v>0</v>
      </c>
      <c r="C10" s="30">
        <f>+Daño!C10/Ocurrencia!C10</f>
        <v>4.774193548387097</v>
      </c>
      <c r="D10" s="30">
        <f>+Daño!D10/Ocurrencia!D10</f>
        <v>53.781931464174455</v>
      </c>
      <c r="E10" s="30">
        <f>+Daño!E10/Ocurrencia!E10</f>
        <v>3.9294871794871793</v>
      </c>
      <c r="F10" s="30">
        <f>+Daño!F10/Ocurrencia!F10</f>
        <v>15.945098039215686</v>
      </c>
      <c r="G10" s="30">
        <f>+Daño!G10/Ocurrencia!G10</f>
        <v>3.7701492537313435</v>
      </c>
      <c r="H10" s="30">
        <f>+Daño!H10/Ocurrencia!H10</f>
        <v>3.596264367816092</v>
      </c>
      <c r="I10" s="30">
        <f>+Daño!I10/Ocurrencia!I10</f>
        <v>4.072916666666667</v>
      </c>
      <c r="J10" s="30">
        <v>0</v>
      </c>
      <c r="K10" s="30">
        <f>+Daño!K10/Ocurrencia!K10</f>
        <v>13</v>
      </c>
      <c r="L10" s="30">
        <f>+Daño!L10/Ocurrencia!L10</f>
        <v>0.6666666666666666</v>
      </c>
      <c r="M10" s="30">
        <v>0</v>
      </c>
      <c r="N10" s="30">
        <f>+Daño!N10/Ocurrencia!N10</f>
        <v>13.859612362493452</v>
      </c>
      <c r="O10" s="4"/>
      <c r="P10" s="1"/>
      <c r="U10" s="41"/>
    </row>
    <row r="11" spans="1:21" ht="12.75">
      <c r="A11" s="113" t="s">
        <v>14</v>
      </c>
      <c r="B11" s="16">
        <v>0</v>
      </c>
      <c r="C11" s="16">
        <f>+Daño!C11/Ocurrencia!C11</f>
        <v>2.6875</v>
      </c>
      <c r="D11" s="16">
        <f>+Daño!D11/Ocurrencia!D11</f>
        <v>2.461377870563674</v>
      </c>
      <c r="E11" s="16">
        <f>+Daño!E11/Ocurrencia!E11</f>
        <v>5.679180887372014</v>
      </c>
      <c r="F11" s="16">
        <f>+Daño!F11/Ocurrencia!F11</f>
        <v>12.191666666666666</v>
      </c>
      <c r="G11" s="16">
        <f>+Daño!G11/Ocurrencia!G11</f>
        <v>16.30617283950617</v>
      </c>
      <c r="H11" s="16">
        <f>+Daño!H11/Ocurrencia!H11</f>
        <v>6.221617946974847</v>
      </c>
      <c r="I11" s="16">
        <f>+Daño!I11/Ocurrencia!I11</f>
        <v>19.190283400809715</v>
      </c>
      <c r="J11" s="16">
        <v>0</v>
      </c>
      <c r="K11" s="16">
        <f>+Daño!K11/Ocurrencia!K11</f>
        <v>12.541353383458647</v>
      </c>
      <c r="L11" s="16">
        <f>+Daño!L11/Ocurrencia!L11</f>
        <v>13.064935064935066</v>
      </c>
      <c r="M11" s="16">
        <f>+Daño!M11/Ocurrencia!M11</f>
        <v>51.63157894736842</v>
      </c>
      <c r="N11" s="16">
        <f>+Daño!N11/Ocurrencia!N11</f>
        <v>8.864792899408284</v>
      </c>
      <c r="O11" s="4"/>
      <c r="P11" s="1"/>
      <c r="U11" s="41"/>
    </row>
    <row r="12" spans="1:21" ht="12.75">
      <c r="A12" s="113" t="s">
        <v>15</v>
      </c>
      <c r="B12" s="16">
        <v>0</v>
      </c>
      <c r="C12" s="16">
        <f>+Daño!C12/Ocurrencia!C12</f>
        <v>22.3</v>
      </c>
      <c r="D12" s="16">
        <f>+Daño!D12/Ocurrencia!D12</f>
        <v>2.6313432835820896</v>
      </c>
      <c r="E12" s="16">
        <f>+Daño!E12/Ocurrencia!E12</f>
        <v>8.749063670411985</v>
      </c>
      <c r="F12" s="16">
        <f>+Daño!F12/Ocurrencia!F12</f>
        <v>2.8647686832740216</v>
      </c>
      <c r="G12" s="16">
        <f>+Daño!G12/Ocurrencia!G12</f>
        <v>3.8293460925039873</v>
      </c>
      <c r="H12" s="16">
        <f>+Daño!H12/Ocurrencia!H12</f>
        <v>6.326462765957447</v>
      </c>
      <c r="I12" s="16">
        <f>+Daño!I12/Ocurrencia!I12</f>
        <v>97.01277955271566</v>
      </c>
      <c r="J12" s="16">
        <v>0</v>
      </c>
      <c r="K12" s="16">
        <f>+Daño!K12/Ocurrencia!K12</f>
        <v>27.53014789533561</v>
      </c>
      <c r="L12" s="16">
        <f>+Daño!L12/Ocurrencia!L12</f>
        <v>5.544776119402985</v>
      </c>
      <c r="M12" s="16">
        <f>+Daño!M12/Ocurrencia!M12</f>
        <v>117.12121212121212</v>
      </c>
      <c r="N12" s="16">
        <f>+Daño!N12/Ocurrencia!N12</f>
        <v>16.154090716405257</v>
      </c>
      <c r="O12" s="4"/>
      <c r="P12" s="1"/>
      <c r="U12" s="41"/>
    </row>
    <row r="13" spans="1:21" ht="12.75">
      <c r="A13" s="113" t="s">
        <v>16</v>
      </c>
      <c r="B13" s="16">
        <v>0</v>
      </c>
      <c r="C13" s="16">
        <f>+Daño!C13/Ocurrencia!C13</f>
        <v>3.6097560975609757</v>
      </c>
      <c r="D13" s="16">
        <f>+Daño!D13/Ocurrencia!D13</f>
        <v>2.4663726571113562</v>
      </c>
      <c r="E13" s="16">
        <f>+Daño!E13/Ocurrencia!E13</f>
        <v>8.40566037735849</v>
      </c>
      <c r="F13" s="16">
        <f>+Daño!F13/Ocurrencia!F13</f>
        <v>29.83490566037736</v>
      </c>
      <c r="G13" s="16">
        <f>+Daño!G13/Ocurrencia!G13</f>
        <v>13.107011070110701</v>
      </c>
      <c r="H13" s="16">
        <f>+Daño!H13/Ocurrencia!H13</f>
        <v>6.826347305389222</v>
      </c>
      <c r="I13" s="16">
        <f>+Daño!I13/Ocurrencia!I13</f>
        <v>11.865168539325843</v>
      </c>
      <c r="J13" s="16">
        <v>0</v>
      </c>
      <c r="K13" s="16">
        <f>+Daño!K13/Ocurrencia!K13</f>
        <v>3.68641975308642</v>
      </c>
      <c r="L13" s="16">
        <f>+Daño!L13/Ocurrencia!L13</f>
        <v>3.328767123287671</v>
      </c>
      <c r="M13" s="16">
        <f>+Daño!M13/Ocurrencia!M13</f>
        <v>8.3</v>
      </c>
      <c r="N13" s="16">
        <f>+Daño!N13/Ocurrencia!N13</f>
        <v>7.569701041316762</v>
      </c>
      <c r="O13" s="4"/>
      <c r="P13" s="1"/>
      <c r="U13" s="41"/>
    </row>
    <row r="14" spans="1:21" ht="12.75">
      <c r="A14" s="113" t="s">
        <v>17</v>
      </c>
      <c r="B14" s="16">
        <f>+Daño!B14/Ocurrencia!B14</f>
        <v>0.4117647058823529</v>
      </c>
      <c r="C14" s="16">
        <f>+Daño!C14/Ocurrencia!C14</f>
        <v>4.03125</v>
      </c>
      <c r="D14" s="16">
        <f>+Daño!D14/Ocurrencia!D14</f>
        <v>6.315563198624248</v>
      </c>
      <c r="E14" s="16">
        <f>+Daño!E14/Ocurrencia!E14</f>
        <v>5.981012658227848</v>
      </c>
      <c r="F14" s="16">
        <f>+Daño!F14/Ocurrencia!F14</f>
        <v>12.92962962962963</v>
      </c>
      <c r="G14" s="16">
        <f>+Daño!G14/Ocurrencia!G14</f>
        <v>18.870445344129553</v>
      </c>
      <c r="H14" s="16">
        <f>+Daño!H14/Ocurrencia!H14</f>
        <v>4.508247422680412</v>
      </c>
      <c r="I14" s="16">
        <f>+Daño!I14/Ocurrencia!I14</f>
        <v>3.3812636165577343</v>
      </c>
      <c r="J14" s="16">
        <v>0</v>
      </c>
      <c r="K14" s="16">
        <f>+Daño!K14/Ocurrencia!K14</f>
        <v>2.152892561983471</v>
      </c>
      <c r="L14" s="16">
        <f>+Daño!L14/Ocurrencia!L14</f>
        <v>89.45714285714286</v>
      </c>
      <c r="M14" s="16">
        <f>+Daño!M14/Ocurrencia!M14</f>
        <v>32.63636363636363</v>
      </c>
      <c r="N14" s="16">
        <f>+Daño!N14/Ocurrencia!N14</f>
        <v>7.637836549916607</v>
      </c>
      <c r="O14" s="4"/>
      <c r="P14" s="1"/>
      <c r="U14" s="41"/>
    </row>
    <row r="15" spans="1:21" ht="12.75">
      <c r="A15" s="113" t="s">
        <v>18</v>
      </c>
      <c r="B15" s="16">
        <f>+Daño!B15/Ocurrencia!B15</f>
        <v>0.25</v>
      </c>
      <c r="C15" s="16">
        <f>+Daño!C15/Ocurrencia!C15</f>
        <v>13.727272727272727</v>
      </c>
      <c r="D15" s="16">
        <f>+Daño!D15/Ocurrencia!D15</f>
        <v>6.785115303983228</v>
      </c>
      <c r="E15" s="16">
        <f>+Daño!E15/Ocurrencia!E15</f>
        <v>10.449771689497718</v>
      </c>
      <c r="F15" s="16">
        <f>+Daño!F15/Ocurrencia!F15</f>
        <v>4.709923664122138</v>
      </c>
      <c r="G15" s="16">
        <f>+Daño!G15/Ocurrencia!G15</f>
        <v>5.495702005730659</v>
      </c>
      <c r="H15" s="16">
        <f>+Daño!H15/Ocurrencia!H15</f>
        <v>3.5458104933437746</v>
      </c>
      <c r="I15" s="16">
        <f>+Daño!I15/Ocurrencia!I15</f>
        <v>4.474452554744525</v>
      </c>
      <c r="J15" s="16">
        <v>0</v>
      </c>
      <c r="K15" s="16">
        <f>+Daño!K15/Ocurrencia!K15</f>
        <v>3.7390243902439027</v>
      </c>
      <c r="L15" s="16">
        <f>+Daño!L15/Ocurrencia!L15</f>
        <v>1.6627906976744187</v>
      </c>
      <c r="M15" s="16">
        <f>+Daño!M15/Ocurrencia!M15</f>
        <v>104.03571428571429</v>
      </c>
      <c r="N15" s="16">
        <f>+Daño!N15/Ocurrencia!N15</f>
        <v>5.938495575221239</v>
      </c>
      <c r="O15" s="4"/>
      <c r="P15" s="1"/>
      <c r="U15" s="41"/>
    </row>
    <row r="16" spans="1:21" ht="12.75">
      <c r="A16" s="113" t="s">
        <v>19</v>
      </c>
      <c r="B16" s="16">
        <f>+Daño!B16/Ocurrencia!B16</f>
        <v>1.6176470588235294</v>
      </c>
      <c r="C16" s="16">
        <f>+Daño!C16/Ocurrencia!C16</f>
        <v>117.54545454545455</v>
      </c>
      <c r="D16" s="16">
        <f>+Daño!D16/Ocurrencia!D16</f>
        <v>6.258465011286682</v>
      </c>
      <c r="E16" s="16">
        <f>+Daño!E16/Ocurrencia!E16</f>
        <v>7.139601139601139</v>
      </c>
      <c r="F16" s="16">
        <f>+Daño!F16/Ocurrencia!F16</f>
        <v>4.0095846645367414</v>
      </c>
      <c r="G16" s="16">
        <f>+Daño!G16/Ocurrencia!G16</f>
        <v>14.275482093663912</v>
      </c>
      <c r="H16" s="16">
        <f>+Daño!H16/Ocurrencia!H16</f>
        <v>4.362532523850824</v>
      </c>
      <c r="I16" s="16">
        <f>+Daño!I16/Ocurrencia!I16</f>
        <v>8.242481203007518</v>
      </c>
      <c r="J16" s="16">
        <v>0</v>
      </c>
      <c r="K16" s="16">
        <f>+Daño!K16/Ocurrencia!K16</f>
        <v>23.74436090225564</v>
      </c>
      <c r="L16" s="16">
        <f>+Daño!L16/Ocurrencia!L16</f>
        <v>5.329545454545454</v>
      </c>
      <c r="M16" s="16">
        <f>+Daño!M16/Ocurrencia!M16</f>
        <v>18.291666666666668</v>
      </c>
      <c r="N16" s="16">
        <f>+Daño!N16/Ocurrencia!N16</f>
        <v>9.566708490171477</v>
      </c>
      <c r="O16" s="4"/>
      <c r="P16" s="1"/>
      <c r="U16" s="41"/>
    </row>
    <row r="17" spans="1:21" ht="12.75">
      <c r="A17" s="113" t="s">
        <v>20</v>
      </c>
      <c r="B17" s="16">
        <f>+Daño!B17/Ocurrencia!B17</f>
        <v>1.375</v>
      </c>
      <c r="C17" s="16">
        <f>+Daño!C17/Ocurrencia!C17</f>
        <v>41</v>
      </c>
      <c r="D17" s="16">
        <f>+Daño!D17/Ocurrencia!D17</f>
        <v>32.91006423982869</v>
      </c>
      <c r="E17" s="16">
        <f>+Daño!E17/Ocurrencia!E17</f>
        <v>9.586764705882352</v>
      </c>
      <c r="F17" s="16">
        <f>+Daño!F17/Ocurrencia!F17</f>
        <v>12.19112627986348</v>
      </c>
      <c r="G17" s="16">
        <f>+Daño!G17/Ocurrencia!G17</f>
        <v>11.55256064690027</v>
      </c>
      <c r="H17" s="16">
        <f>+Daño!H17/Ocurrencia!H17</f>
        <v>3.7669467787114845</v>
      </c>
      <c r="I17" s="16">
        <f>+Daño!I17/Ocurrencia!I17</f>
        <v>2.683344305464121</v>
      </c>
      <c r="J17" s="16">
        <v>0</v>
      </c>
      <c r="K17" s="16">
        <f>+Daño!K17/Ocurrencia!K17</f>
        <v>11.913385826771654</v>
      </c>
      <c r="L17" s="16">
        <f>+Daño!L17/Ocurrencia!L17</f>
        <v>189.3170731707317</v>
      </c>
      <c r="M17" s="16">
        <f>+Daño!M17/Ocurrencia!M17</f>
        <v>23.466666666666665</v>
      </c>
      <c r="N17" s="16">
        <f>+Daño!N17/Ocurrencia!N17</f>
        <v>12.826455534229046</v>
      </c>
      <c r="O17" s="6"/>
      <c r="P17" s="1"/>
      <c r="U17" s="41"/>
    </row>
    <row r="18" spans="1:21" ht="12.75">
      <c r="A18" s="113" t="s">
        <v>21</v>
      </c>
      <c r="B18" s="16">
        <f>+Daño!B18/Ocurrencia!B18</f>
        <v>3.0576923076923075</v>
      </c>
      <c r="C18" s="16">
        <f>+Daño!C18/Ocurrencia!C18</f>
        <v>29.977536231884056</v>
      </c>
      <c r="D18" s="16">
        <f>+Daño!D18/Ocurrencia!D18</f>
        <v>7.518321119253831</v>
      </c>
      <c r="E18" s="16">
        <f>+Daño!E18/Ocurrencia!E18</f>
        <v>5.499909638554217</v>
      </c>
      <c r="F18" s="16">
        <f>+Daño!F18/Ocurrencia!F18</f>
        <v>4.0052</v>
      </c>
      <c r="G18" s="16">
        <f>+Daño!G18/Ocurrencia!G18</f>
        <v>17.533601398601398</v>
      </c>
      <c r="H18" s="16">
        <f>+Daño!H18/Ocurrencia!H18</f>
        <v>2.7890639269406394</v>
      </c>
      <c r="I18" s="16">
        <f>+Daño!I18/Ocurrencia!I18</f>
        <v>3.4560956175298805</v>
      </c>
      <c r="J18" s="16">
        <f>+Daño!J18/Ocurrencia!J18</f>
        <v>3.3576704545454548</v>
      </c>
      <c r="K18" s="16">
        <f>+Daño!K18/Ocurrencia!K18</f>
        <v>2.4241767068273092</v>
      </c>
      <c r="L18" s="16">
        <f>+Daño!L18/Ocurrencia!L18</f>
        <v>3.3680851063829786</v>
      </c>
      <c r="M18" s="16">
        <f>+Daño!M18/Ocurrencia!M18</f>
        <v>525.5048484848485</v>
      </c>
      <c r="N18" s="16">
        <f>+Daño!N18/Ocurrencia!N18</f>
        <v>9.108194524219797</v>
      </c>
      <c r="O18" s="7"/>
      <c r="P18" s="1"/>
      <c r="U18" s="41"/>
    </row>
    <row r="19" spans="1:21" ht="12.75">
      <c r="A19" s="113" t="s">
        <v>22</v>
      </c>
      <c r="B19" s="16">
        <f>+Daño!B19/Ocurrencia!B19</f>
        <v>4.205555555555556</v>
      </c>
      <c r="C19" s="16">
        <f>+Daño!C19/Ocurrencia!C19</f>
        <v>5.9018749999999995</v>
      </c>
      <c r="D19" s="16">
        <f>+Daño!D19/Ocurrencia!D19</f>
        <v>11.664343891402716</v>
      </c>
      <c r="E19" s="16">
        <f>+Daño!E19/Ocurrencia!E19</f>
        <v>11.518399390243902</v>
      </c>
      <c r="F19" s="16">
        <f>+Daño!F19/Ocurrencia!F19</f>
        <v>54.61313008130081</v>
      </c>
      <c r="G19" s="16">
        <f>+Daño!G19/Ocurrencia!G19</f>
        <v>7.291927710843374</v>
      </c>
      <c r="H19" s="16">
        <f>+Daño!H19/Ocurrencia!H19</f>
        <v>9.29258006042296</v>
      </c>
      <c r="I19" s="16">
        <f>+Daño!I19/Ocurrencia!I19</f>
        <v>12.8373197492163</v>
      </c>
      <c r="J19" s="16">
        <f>+Daño!J19/Ocurrencia!J19</f>
        <v>2.81025</v>
      </c>
      <c r="K19" s="16">
        <f>+Daño!K19/Ocurrencia!K19</f>
        <v>2.3286715867158674</v>
      </c>
      <c r="L19" s="16">
        <f>+Daño!L19/Ocurrencia!L19</f>
        <v>45.73809523809524</v>
      </c>
      <c r="M19" s="16">
        <f>+Daño!M19/Ocurrencia!M19</f>
        <v>40.13166666666667</v>
      </c>
      <c r="N19" s="16">
        <f>+Daño!N19/Ocurrencia!N19</f>
        <v>12.435622578859988</v>
      </c>
      <c r="O19" s="7"/>
      <c r="P19" s="1"/>
      <c r="Q19" s="1"/>
      <c r="R19" s="1"/>
      <c r="S19" s="1"/>
      <c r="T19" s="1"/>
      <c r="U19" s="41"/>
    </row>
    <row r="20" spans="1:21" ht="12.75">
      <c r="A20" s="113" t="s">
        <v>23</v>
      </c>
      <c r="B20" s="16">
        <v>0</v>
      </c>
      <c r="C20" s="16">
        <f>+Daño!C20/Ocurrencia!C20</f>
        <v>1.0734615384615385</v>
      </c>
      <c r="D20" s="16">
        <f>+Daño!D20/Ocurrencia!D20</f>
        <v>15.239941916747338</v>
      </c>
      <c r="E20" s="16">
        <f>+Daño!E20/Ocurrencia!E20</f>
        <v>16.276666666666667</v>
      </c>
      <c r="F20" s="16">
        <f>+Daño!F20/Ocurrencia!F20</f>
        <v>33.74012552301255</v>
      </c>
      <c r="G20" s="16">
        <f>+Daño!G20/Ocurrencia!G20</f>
        <v>13.738326848249027</v>
      </c>
      <c r="H20" s="16">
        <f>+Daño!H20/Ocurrencia!H20</f>
        <v>8.54581022797289</v>
      </c>
      <c r="I20" s="16">
        <f>+Daño!I20/Ocurrencia!I20</f>
        <v>63.13964093357271</v>
      </c>
      <c r="J20" s="16">
        <f>+Daño!J20/Ocurrencia!J20</f>
        <v>20.108847736625513</v>
      </c>
      <c r="K20" s="16">
        <f>+Daño!K20/Ocurrencia!K20</f>
        <v>11.55310786106033</v>
      </c>
      <c r="L20" s="16">
        <f>+Daño!L20/Ocurrencia!L20</f>
        <v>9.208724832214765</v>
      </c>
      <c r="M20" s="16">
        <f>+Daño!M20/Ocurrencia!M20</f>
        <v>15.583333333333334</v>
      </c>
      <c r="N20" s="16">
        <f>+Daño!N20/Ocurrencia!N20</f>
        <v>18.68229451395573</v>
      </c>
      <c r="O20" s="7"/>
      <c r="P20" s="1"/>
      <c r="U20" s="41"/>
    </row>
    <row r="21" spans="1:21" ht="12.75">
      <c r="A21" s="113" t="s">
        <v>24</v>
      </c>
      <c r="B21" s="16">
        <f>+Daño!B21/Ocurrencia!B21</f>
        <v>11.75</v>
      </c>
      <c r="C21" s="16">
        <f>+Daño!C21/Ocurrencia!C21</f>
        <v>12.286875</v>
      </c>
      <c r="D21" s="16">
        <f>+Daño!D21/Ocurrencia!D21</f>
        <v>1.681872881355932</v>
      </c>
      <c r="E21" s="16">
        <f>+Daño!E21/Ocurrencia!E21</f>
        <v>4.336764091858037</v>
      </c>
      <c r="F21" s="16">
        <f>+Daño!F21/Ocurrencia!F21</f>
        <v>8.795742574257426</v>
      </c>
      <c r="G21" s="16">
        <f>+Daño!G21/Ocurrencia!G21</f>
        <v>21.653925925925925</v>
      </c>
      <c r="H21" s="16">
        <f>+Daño!H21/Ocurrencia!H21</f>
        <v>24.682869615832363</v>
      </c>
      <c r="I21" s="16">
        <f>+Daño!I21/Ocurrencia!I21</f>
        <v>12.002942307692308</v>
      </c>
      <c r="J21" s="16">
        <f>+Daño!J21/Ocurrencia!J21</f>
        <v>4.959338235294118</v>
      </c>
      <c r="K21" s="16">
        <f>+Daño!K21/Ocurrencia!K21</f>
        <v>53.65708029197081</v>
      </c>
      <c r="L21" s="16">
        <f>+Daño!L21/Ocurrencia!L21</f>
        <v>24.918390804597703</v>
      </c>
      <c r="M21" s="16">
        <f>+Daño!M21/Ocurrencia!M21</f>
        <v>20.759206349206348</v>
      </c>
      <c r="N21" s="16">
        <f>+Daño!N21/Ocurrencia!N21</f>
        <v>16.320715109573243</v>
      </c>
      <c r="O21" s="7"/>
      <c r="P21" s="1"/>
      <c r="U21" s="41"/>
    </row>
    <row r="22" spans="1:21" ht="12.75">
      <c r="A22" s="113" t="s">
        <v>25</v>
      </c>
      <c r="B22" s="16">
        <f>+Daño!B22/Ocurrencia!B22</f>
        <v>0.35666666666666663</v>
      </c>
      <c r="C22" s="16">
        <f>+Daño!C22/Ocurrencia!C22</f>
        <v>77.41064516129032</v>
      </c>
      <c r="D22" s="16">
        <f>+Daño!D22/Ocurrencia!D22</f>
        <v>25.979095330739298</v>
      </c>
      <c r="E22" s="16">
        <f>+Daño!E22/Ocurrencia!E22</f>
        <v>39.9011</v>
      </c>
      <c r="F22" s="16">
        <f>+Daño!F22/Ocurrencia!F22</f>
        <v>44.61079847908745</v>
      </c>
      <c r="G22" s="16">
        <f>+Daño!G22/Ocurrencia!G22</f>
        <v>30.888122448979594</v>
      </c>
      <c r="H22" s="16">
        <f>+Daño!H22/Ocurrencia!H22</f>
        <v>4.507329766536965</v>
      </c>
      <c r="I22" s="16">
        <f>+Daño!I22/Ocurrencia!I22</f>
        <v>6.741471428571428</v>
      </c>
      <c r="J22" s="16">
        <f>+Daño!J22/Ocurrencia!J22</f>
        <v>11.555211267605634</v>
      </c>
      <c r="K22" s="16">
        <f>+Daño!K22/Ocurrencia!K22</f>
        <v>3.3280909090909088</v>
      </c>
      <c r="L22" s="16">
        <f>+Daño!L22/Ocurrencia!L22</f>
        <v>30.800925925925927</v>
      </c>
      <c r="M22" s="16">
        <f>+Daño!M22/Ocurrencia!M22</f>
        <v>2.689047619047619</v>
      </c>
      <c r="N22" s="16">
        <f>+Daño!N22/Ocurrencia!N22</f>
        <v>16.802560580041977</v>
      </c>
      <c r="O22" s="7"/>
      <c r="P22" s="1"/>
      <c r="U22" s="41"/>
    </row>
    <row r="23" spans="1:21" ht="12.75">
      <c r="A23" s="113" t="s">
        <v>26</v>
      </c>
      <c r="B23" s="16">
        <f>+Daño!B23/Ocurrencia!B23</f>
        <v>1.738888888888889</v>
      </c>
      <c r="C23" s="16">
        <f>+Daño!C23/Ocurrencia!C23</f>
        <v>6.993725490196079</v>
      </c>
      <c r="D23" s="16">
        <f>+Daño!D23/Ocurrencia!D23</f>
        <v>7.289660194174758</v>
      </c>
      <c r="E23" s="16">
        <f>+Daño!E23/Ocurrencia!E23</f>
        <v>2.9626612903225804</v>
      </c>
      <c r="F23" s="16">
        <f>+Daño!F23/Ocurrencia!F23</f>
        <v>17.64467005076142</v>
      </c>
      <c r="G23" s="16">
        <f>+Daño!G23/Ocurrencia!G23</f>
        <v>17.39694968553459</v>
      </c>
      <c r="H23" s="16">
        <f>+Daño!H23/Ocurrencia!H23</f>
        <v>1.5234334203655353</v>
      </c>
      <c r="I23" s="16">
        <f>+Daño!I23/Ocurrencia!I23</f>
        <v>5.607890625</v>
      </c>
      <c r="J23" s="16">
        <f>+Daño!J23/Ocurrencia!J23</f>
        <v>4.091089108910891</v>
      </c>
      <c r="K23" s="16">
        <f>+Daño!K23/Ocurrencia!K23</f>
        <v>4.555159817351599</v>
      </c>
      <c r="L23" s="16">
        <f>+Daño!L23/Ocurrencia!L23</f>
        <v>39.59166666666667</v>
      </c>
      <c r="M23" s="16">
        <f>+Daño!M23/Ocurrencia!M23</f>
        <v>22.323043478260868</v>
      </c>
      <c r="N23" s="16">
        <f>+Daño!N23/Ocurrencia!N23</f>
        <v>6.20934370442392</v>
      </c>
      <c r="O23" s="7"/>
      <c r="P23" s="1"/>
      <c r="U23" s="5"/>
    </row>
    <row r="24" spans="1:16" ht="12.75">
      <c r="A24" s="113" t="s">
        <v>27</v>
      </c>
      <c r="B24" s="16">
        <f>+Daño!B24/Ocurrencia!B24</f>
        <v>1.9408333333333332</v>
      </c>
      <c r="C24" s="16">
        <f>+Daño!C24/Ocurrencia!C24</f>
        <v>4.053166666666667</v>
      </c>
      <c r="D24" s="16">
        <f>+Daño!D24/Ocurrencia!D24</f>
        <v>6.187712643678162</v>
      </c>
      <c r="E24" s="16">
        <f>+Daño!E24/Ocurrencia!E24</f>
        <v>16.453193916349807</v>
      </c>
      <c r="F24" s="16">
        <f>+Daño!F24/Ocurrencia!F24</f>
        <v>34.739672131147536</v>
      </c>
      <c r="G24" s="16">
        <f>+Daño!G24/Ocurrencia!G24</f>
        <v>18.869900497512436</v>
      </c>
      <c r="H24" s="16">
        <f>+Daño!H24/Ocurrencia!H24</f>
        <v>3.522487108290361</v>
      </c>
      <c r="I24" s="16">
        <f>+Daño!I24/Ocurrencia!I24</f>
        <v>21.21627836611195</v>
      </c>
      <c r="J24" s="16">
        <f>+Daño!J24/Ocurrencia!J24</f>
        <v>40.57188405797101</v>
      </c>
      <c r="K24" s="16">
        <f>+Daño!K24/Ocurrencia!K24</f>
        <v>3.0909009009009005</v>
      </c>
      <c r="L24" s="16">
        <f>+Daño!L24/Ocurrencia!L24</f>
        <v>6.95448275862069</v>
      </c>
      <c r="M24" s="16">
        <f>+Daño!M24/Ocurrencia!M24</f>
        <v>8.093846153846155</v>
      </c>
      <c r="N24" s="16">
        <f>+Daño!N24/Ocurrencia!N24</f>
        <v>9.679175972275702</v>
      </c>
      <c r="O24" s="7"/>
      <c r="P24" s="1"/>
    </row>
    <row r="25" spans="1:16" ht="12.75">
      <c r="A25" s="113" t="s">
        <v>28</v>
      </c>
      <c r="B25" s="16">
        <f>+Daño!B25/Ocurrencia!B25</f>
        <v>0.5011904761904762</v>
      </c>
      <c r="C25" s="16">
        <f>+Daño!C25/Ocurrencia!C25</f>
        <v>1.5091891891891893</v>
      </c>
      <c r="D25" s="16">
        <f>+Daño!D25/Ocurrencia!D25</f>
        <v>6.4566947207345065</v>
      </c>
      <c r="E25" s="16">
        <f>+Daño!E25/Ocurrencia!E25</f>
        <v>12.703987854251013</v>
      </c>
      <c r="F25" s="16">
        <f>+Daño!F25/Ocurrencia!F25</f>
        <v>19.536298076923078</v>
      </c>
      <c r="G25" s="16">
        <f>+Daño!G25/Ocurrencia!G25</f>
        <v>7.332488479262674</v>
      </c>
      <c r="H25" s="16">
        <f>+Daño!H25/Ocurrencia!H25</f>
        <v>0.8263128800442233</v>
      </c>
      <c r="I25" s="16">
        <f>+Daño!I25/Ocurrencia!I25</f>
        <v>2.9849670329670333</v>
      </c>
      <c r="J25" s="16">
        <f>+Daño!J25/Ocurrencia!J25</f>
        <v>13.805555555555555</v>
      </c>
      <c r="K25" s="16">
        <f>+Daño!K25/Ocurrencia!K25</f>
        <v>1.8250000000000002</v>
      </c>
      <c r="L25" s="16">
        <f>+Daño!L25/Ocurrencia!L25</f>
        <v>1.3886666666666665</v>
      </c>
      <c r="M25" s="16">
        <f>+Daño!M25/Ocurrencia!M25</f>
        <v>1.3353333333333335</v>
      </c>
      <c r="N25" s="16">
        <f>+Daño!N25/Ocurrencia!N25</f>
        <v>5.059342105263158</v>
      </c>
      <c r="O25" s="7"/>
      <c r="P25" s="1"/>
    </row>
    <row r="26" spans="1:16" ht="12.75">
      <c r="A26" s="113" t="s">
        <v>29</v>
      </c>
      <c r="B26" s="16">
        <f>+Daño!B26/Ocurrencia!B26</f>
        <v>0.305</v>
      </c>
      <c r="C26" s="16">
        <f>+Daño!C26/Ocurrencia!C26</f>
        <v>9.410454545454545</v>
      </c>
      <c r="D26" s="16">
        <f>+Daño!D26/Ocurrencia!D26</f>
        <v>7.0520613690007865</v>
      </c>
      <c r="E26" s="16">
        <f>+Daño!E26/Ocurrencia!E26</f>
        <v>19.672984054669705</v>
      </c>
      <c r="F26" s="16">
        <f>+Daño!F26/Ocurrencia!F26</f>
        <v>22.93272</v>
      </c>
      <c r="G26" s="16">
        <f>+Daño!G26/Ocurrencia!G26</f>
        <v>44.83717857142857</v>
      </c>
      <c r="H26" s="16">
        <f>+Daño!H26/Ocurrencia!H26</f>
        <v>3.274447852760736</v>
      </c>
      <c r="I26" s="16">
        <f>+Daño!I26/Ocurrencia!I26</f>
        <v>2.3106934812760054</v>
      </c>
      <c r="J26" s="16">
        <f>+Daño!J26/Ocurrencia!J26</f>
        <v>8.535714285714286</v>
      </c>
      <c r="K26" s="16">
        <f>+Daño!K26/Ocurrencia!K26</f>
        <v>2.2376699029126215</v>
      </c>
      <c r="L26" s="16">
        <f>+Daño!L26/Ocurrencia!L26</f>
        <v>125.4575</v>
      </c>
      <c r="M26" s="16">
        <f>+Daño!M26/Ocurrencia!M26</f>
        <v>79.26944444444445</v>
      </c>
      <c r="N26" s="16">
        <f>+Daño!N26/Ocurrencia!N26</f>
        <v>8.169432821183394</v>
      </c>
      <c r="O26" s="7"/>
      <c r="P26" s="1"/>
    </row>
    <row r="27" spans="1:16" ht="12.75">
      <c r="A27" s="113" t="s">
        <v>30</v>
      </c>
      <c r="B27" s="16">
        <f>+Daño!B27/Ocurrencia!B27</f>
        <v>0.17666666666666667</v>
      </c>
      <c r="C27" s="16">
        <f>+Daño!C27/Ocurrencia!C27</f>
        <v>21.5940625</v>
      </c>
      <c r="D27" s="16">
        <f>+Daño!D27/Ocurrencia!D27</f>
        <v>17.260166468489892</v>
      </c>
      <c r="E27" s="16">
        <f>+Daño!E27/Ocurrencia!E27</f>
        <v>16.40525390625</v>
      </c>
      <c r="F27" s="16">
        <f>+Daño!F27/Ocurrencia!F27</f>
        <v>52.70619808306709</v>
      </c>
      <c r="G27" s="16">
        <f>+Daño!G27/Ocurrencia!G27</f>
        <v>27.85502906976744</v>
      </c>
      <c r="H27" s="16">
        <f>+Daño!H27/Ocurrencia!H27</f>
        <v>3.7473995617238858</v>
      </c>
      <c r="I27" s="16">
        <f>+Daño!I27/Ocurrencia!I27</f>
        <v>2.054577226606539</v>
      </c>
      <c r="J27" s="16">
        <f>+Daño!J27/Ocurrencia!J27</f>
        <v>10.994313725490196</v>
      </c>
      <c r="K27" s="16">
        <f>+Daño!K27/Ocurrencia!K27</f>
        <v>2.4853513513513517</v>
      </c>
      <c r="L27" s="16">
        <f>+Daño!L27/Ocurrencia!L27</f>
        <v>42.874583333333334</v>
      </c>
      <c r="M27" s="16">
        <f>+Daño!M27/Ocurrencia!M27</f>
        <v>25.46033333333333</v>
      </c>
      <c r="N27" s="16">
        <f>+Daño!N27/Ocurrencia!N27</f>
        <v>10.557735757965885</v>
      </c>
      <c r="O27" s="7"/>
      <c r="P27" s="1"/>
    </row>
    <row r="28" spans="1:16" ht="12.75">
      <c r="A28" s="113" t="s">
        <v>31</v>
      </c>
      <c r="B28" s="16">
        <f>+Daño!B28/Ocurrencia!B28</f>
        <v>0.47777777777777775</v>
      </c>
      <c r="C28" s="16">
        <f>+Daño!C28/Ocurrencia!C28</f>
        <v>38.9396</v>
      </c>
      <c r="D28" s="16">
        <f>+Daño!D28/Ocurrencia!D28</f>
        <v>4.979299516908212</v>
      </c>
      <c r="E28" s="16">
        <f>+Daño!E28/Ocurrencia!E28</f>
        <v>5.341524249422633</v>
      </c>
      <c r="F28" s="16">
        <f>+Daño!F28/Ocurrencia!F28</f>
        <v>22.811912751677852</v>
      </c>
      <c r="G28" s="16">
        <f>+Daño!G28/Ocurrencia!G28</f>
        <v>7.551490683229813</v>
      </c>
      <c r="H28" s="16">
        <f>+Daño!H28/Ocurrencia!H28</f>
        <v>2.443450881612091</v>
      </c>
      <c r="I28" s="16">
        <f>+Daño!I28/Ocurrencia!I28</f>
        <v>3.6569097651421507</v>
      </c>
      <c r="J28" s="16">
        <f>+Daño!J28/Ocurrencia!J28</f>
        <v>2.9172413793103447</v>
      </c>
      <c r="K28" s="16">
        <f>+Daño!K28/Ocurrencia!K28</f>
        <v>2.288465909090909</v>
      </c>
      <c r="L28" s="16">
        <f>+Daño!L28/Ocurrencia!L28</f>
        <v>13.68625</v>
      </c>
      <c r="M28" s="16">
        <f>+Daño!M28/Ocurrencia!M28</f>
        <v>2.0685</v>
      </c>
      <c r="N28" s="16">
        <f>+Daño!N28/Ocurrencia!N28</f>
        <v>4.886822255414487</v>
      </c>
      <c r="O28" s="7"/>
      <c r="P28" s="1"/>
    </row>
    <row r="29" spans="1:16" ht="12.75">
      <c r="A29" s="113" t="s">
        <v>32</v>
      </c>
      <c r="B29" s="16">
        <f>+Daño!B29/Ocurrencia!B29</f>
        <v>2.0135483870967743</v>
      </c>
      <c r="C29" s="16">
        <f>+Daño!C29/Ocurrencia!C29</f>
        <v>2.496521739130435</v>
      </c>
      <c r="D29" s="16">
        <f>+Daño!D29/Ocurrencia!D29</f>
        <v>5.47939477303989</v>
      </c>
      <c r="E29" s="16">
        <f>+Daño!E29/Ocurrencia!E29</f>
        <v>3.9563669064748197</v>
      </c>
      <c r="F29" s="16">
        <f>+Daño!F29/Ocurrencia!F29</f>
        <v>13.416345514950166</v>
      </c>
      <c r="G29" s="16">
        <f>+Daño!G29/Ocurrencia!G29</f>
        <v>2.9020312500000003</v>
      </c>
      <c r="H29" s="16">
        <f>+Daño!H29/Ocurrencia!H29</f>
        <v>3.0932540730955527</v>
      </c>
      <c r="I29" s="16">
        <f>+Daño!I29/Ocurrencia!I29</f>
        <v>5.2862656903765695</v>
      </c>
      <c r="J29" s="16">
        <f>+Daño!J29/Ocurrencia!J29</f>
        <v>17.123232323232322</v>
      </c>
      <c r="K29" s="16">
        <f>+Daño!K29/Ocurrencia!K29</f>
        <v>19.30476383265857</v>
      </c>
      <c r="L29" s="16">
        <f>+Daño!L29/Ocurrencia!L29</f>
        <v>13.108620689655172</v>
      </c>
      <c r="M29" s="16">
        <f>+Daño!M29/Ocurrencia!M29</f>
        <v>52.16823529411765</v>
      </c>
      <c r="N29" s="16">
        <f>+Daño!N29/Ocurrencia!N29</f>
        <v>6.809644920149507</v>
      </c>
      <c r="O29" s="7"/>
      <c r="P29" s="1"/>
    </row>
    <row r="30" spans="1:16" ht="12.75">
      <c r="A30" s="113" t="s">
        <v>33</v>
      </c>
      <c r="B30" s="16">
        <f>+Daño!B30/Ocurrencia!B30</f>
        <v>0.4571428571428572</v>
      </c>
      <c r="C30" s="16">
        <f>+Daño!C30/Ocurrencia!C30</f>
        <v>1.4680645161290322</v>
      </c>
      <c r="D30" s="16">
        <f>+Daño!D30/Ocurrencia!D30</f>
        <v>7.493736089030207</v>
      </c>
      <c r="E30" s="16">
        <f>+Daño!E30/Ocurrencia!E30</f>
        <v>4.310997375328084</v>
      </c>
      <c r="F30" s="16">
        <f>+Daño!F30/Ocurrencia!F30</f>
        <v>13.873231292517007</v>
      </c>
      <c r="G30" s="16">
        <f>+Daño!G30/Ocurrencia!G30</f>
        <v>8.439377431906616</v>
      </c>
      <c r="H30" s="16">
        <f>+Daño!H30/Ocurrencia!H30</f>
        <v>9.920547073791349</v>
      </c>
      <c r="I30" s="16">
        <f>+Daño!I30/Ocurrencia!I30</f>
        <v>4.889582836710369</v>
      </c>
      <c r="J30" s="16">
        <f>+Daño!J30/Ocurrencia!J30</f>
        <v>3.781311475409836</v>
      </c>
      <c r="K30" s="16">
        <f>+Daño!K30/Ocurrencia!K30</f>
        <v>3.049045454545454</v>
      </c>
      <c r="L30" s="16">
        <f>+Daño!L30/Ocurrencia!L30</f>
        <v>6.3965000000000005</v>
      </c>
      <c r="M30" s="16">
        <f>+Daño!M30/Ocurrencia!M30</f>
        <v>4.01</v>
      </c>
      <c r="N30" s="16">
        <f>+Daño!N30/Ocurrencia!N30</f>
        <v>7.9359366466411805</v>
      </c>
      <c r="O30" s="7"/>
      <c r="P30" s="1"/>
    </row>
    <row r="31" spans="1:16" ht="12.75">
      <c r="A31" s="113" t="s">
        <v>34</v>
      </c>
      <c r="B31" s="16">
        <f>+Daño!B31/Ocurrencia!B31</f>
        <v>0.570625</v>
      </c>
      <c r="C31" s="16">
        <f>+Daño!C31/Ocurrencia!C31</f>
        <v>7.813653846153846</v>
      </c>
      <c r="D31" s="16">
        <f>+Daño!D31/Ocurrencia!D31</f>
        <v>6.590156250000001</v>
      </c>
      <c r="E31" s="16">
        <f>+Daño!E31/Ocurrencia!E31</f>
        <v>3.2156370656370656</v>
      </c>
      <c r="F31" s="16">
        <f>+Daño!F31/Ocurrencia!F31</f>
        <v>5.653655913978494</v>
      </c>
      <c r="G31" s="16">
        <f>+Daño!G31/Ocurrencia!G31</f>
        <v>5.042994652406417</v>
      </c>
      <c r="H31" s="16">
        <f>+Daño!H31/Ocurrencia!H31</f>
        <v>3.5321692554900914</v>
      </c>
      <c r="I31" s="16">
        <f>+Daño!I31/Ocurrencia!I31</f>
        <v>3.511231527093596</v>
      </c>
      <c r="J31" s="16">
        <f>+Daño!J31/Ocurrencia!J31</f>
        <v>11.973051948051948</v>
      </c>
      <c r="K31" s="16">
        <f>+Daño!K31/Ocurrencia!K31</f>
        <v>86.01398230088496</v>
      </c>
      <c r="L31" s="16">
        <f>+Daño!L31/Ocurrencia!L31</f>
        <v>603.9396</v>
      </c>
      <c r="M31" s="16">
        <f>+Daño!M31/Ocurrencia!M31</f>
        <v>1.0989473684210527</v>
      </c>
      <c r="N31" s="16">
        <f>+Daño!N31/Ocurrencia!N31</f>
        <v>17.045671417854464</v>
      </c>
      <c r="O31" s="7"/>
      <c r="P31" s="1"/>
    </row>
    <row r="32" spans="1:16" ht="12.75">
      <c r="A32" s="113" t="s">
        <v>35</v>
      </c>
      <c r="B32" s="16">
        <f>+Daño!B32/Ocurrencia!B32</f>
        <v>0.26571428571428574</v>
      </c>
      <c r="C32" s="16">
        <f>+Daño!C32/Ocurrencia!C32</f>
        <v>4.944827586206896</v>
      </c>
      <c r="D32" s="16">
        <f>+Daño!D32/Ocurrencia!D32</f>
        <v>3.298693181818182</v>
      </c>
      <c r="E32" s="16">
        <f>+Daño!E32/Ocurrencia!E32</f>
        <v>2.4046685878962535</v>
      </c>
      <c r="F32" s="16">
        <f>+Daño!F32/Ocurrencia!F32</f>
        <v>96.12651465798045</v>
      </c>
      <c r="G32" s="16">
        <f>+Daño!G32/Ocurrencia!G32</f>
        <v>8.66431654676259</v>
      </c>
      <c r="H32" s="16">
        <f>+Daño!H32/Ocurrencia!H32</f>
        <v>19.397535964588712</v>
      </c>
      <c r="I32" s="16">
        <f>+Daño!I32/Ocurrencia!I32</f>
        <v>4.522389545737399</v>
      </c>
      <c r="J32" s="16">
        <f>+Daño!J32/Ocurrencia!J32</f>
        <v>6.1491999999999996</v>
      </c>
      <c r="K32" s="16">
        <f>+Daño!K32/Ocurrencia!K32</f>
        <v>8.50220064724919</v>
      </c>
      <c r="L32" s="16">
        <f>+Daño!L32/Ocurrencia!L32</f>
        <v>6.049555555555556</v>
      </c>
      <c r="M32" s="16">
        <f>+Daño!M32/Ocurrencia!M32</f>
        <v>11.3575</v>
      </c>
      <c r="N32" s="16">
        <f>+Daño!N32/Ocurrencia!N32</f>
        <v>14.886656419265114</v>
      </c>
      <c r="O32" s="8"/>
      <c r="P32" s="1"/>
    </row>
    <row r="33" spans="1:16" ht="12.75">
      <c r="A33" s="113" t="s">
        <v>36</v>
      </c>
      <c r="B33" s="16">
        <f>+Daño!B33/Ocurrencia!B33</f>
        <v>0.31714285714285717</v>
      </c>
      <c r="C33" s="16">
        <f>+Daño!C33/Ocurrencia!C33</f>
        <v>0.7146153846153845</v>
      </c>
      <c r="D33" s="16">
        <f>+Daño!D33/Ocurrencia!D33</f>
        <v>4.201257208765859</v>
      </c>
      <c r="E33" s="16">
        <f>+Daño!E33/Ocurrencia!E33</f>
        <v>2.5531489361702127</v>
      </c>
      <c r="F33" s="16">
        <f>+Daño!F33/Ocurrencia!F33</f>
        <v>13.386645569620255</v>
      </c>
      <c r="G33" s="16">
        <f>+Daño!G33/Ocurrencia!G33</f>
        <v>4.444289044289044</v>
      </c>
      <c r="H33" s="16">
        <f>+Daño!H33/Ocurrencia!H33</f>
        <v>1.302264150943396</v>
      </c>
      <c r="I33" s="16">
        <f>+Daño!I33/Ocurrencia!I33</f>
        <v>2.770412926391382</v>
      </c>
      <c r="J33" s="16">
        <f>+Daño!J33/Ocurrencia!J33</f>
        <v>1.4416279069767441</v>
      </c>
      <c r="K33" s="16">
        <f>+Daño!K33/Ocurrencia!K33</f>
        <v>1.0696341463414634</v>
      </c>
      <c r="L33" s="16">
        <f>+Daño!L33/Ocurrencia!L33</f>
        <v>8.088148148148148</v>
      </c>
      <c r="M33" s="16">
        <f>+Daño!M33/Ocurrencia!M33</f>
        <v>5.667142857142857</v>
      </c>
      <c r="N33" s="16">
        <f>+Daño!N33/Ocurrencia!N33</f>
        <v>3.271620335110434</v>
      </c>
      <c r="O33" s="8"/>
      <c r="P33" s="1"/>
    </row>
    <row r="34" spans="1:16" ht="12.75">
      <c r="A34" s="113" t="s">
        <v>37</v>
      </c>
      <c r="B34" s="16">
        <f>+Daño!B34/Ocurrencia!B34</f>
        <v>2.12</v>
      </c>
      <c r="C34" s="16">
        <f>+Daño!C34/Ocurrencia!C34</f>
        <v>2.6465625</v>
      </c>
      <c r="D34" s="16">
        <f>+Daño!D34/Ocurrencia!D34</f>
        <v>2.1554440154440155</v>
      </c>
      <c r="E34" s="16">
        <f>+Daño!E34/Ocurrencia!E34</f>
        <v>3.2411233885819524</v>
      </c>
      <c r="F34" s="16">
        <f>+Daño!F34/Ocurrencia!F34</f>
        <v>2.4320973782771538</v>
      </c>
      <c r="G34" s="16">
        <f>+Daño!G34/Ocurrencia!G34</f>
        <v>2.642613981762918</v>
      </c>
      <c r="H34" s="16">
        <f>+Daño!H34/Ocurrencia!H34</f>
        <v>0.9566068515497553</v>
      </c>
      <c r="I34" s="16">
        <f>+Daño!I34/Ocurrencia!I34</f>
        <v>2.775653266331658</v>
      </c>
      <c r="J34" s="16">
        <f>+Daño!J34/Ocurrencia!J34</f>
        <v>0.6995</v>
      </c>
      <c r="K34" s="16">
        <f>+Daño!K34/Ocurrencia!K34</f>
        <v>1.1931521739130435</v>
      </c>
      <c r="L34" s="16">
        <f>+Daño!L34/Ocurrencia!L34</f>
        <v>12.785714285714286</v>
      </c>
      <c r="M34" s="16">
        <f>+Daño!M34/Ocurrencia!M34</f>
        <v>2.2399999999999998</v>
      </c>
      <c r="N34" s="16">
        <f>+Daño!N34/Ocurrencia!N34</f>
        <v>2.0313467261904763</v>
      </c>
      <c r="P34" s="1"/>
    </row>
    <row r="35" spans="1:16" ht="12.75">
      <c r="A35" s="113" t="s">
        <v>38</v>
      </c>
      <c r="B35" s="16">
        <f>+Daño!B35/Ocurrencia!B35</f>
        <v>1.0616666666666668</v>
      </c>
      <c r="C35" s="16">
        <f>+Daño!C35/Ocurrencia!C35</f>
        <v>129.115</v>
      </c>
      <c r="D35" s="16">
        <f>+Daño!D35/Ocurrencia!D35</f>
        <v>3.9507814871016693</v>
      </c>
      <c r="E35" s="16">
        <f>+Daño!E35/Ocurrencia!E35</f>
        <v>3.925816554809843</v>
      </c>
      <c r="F35" s="16">
        <f>+Daño!F35/Ocurrencia!F35</f>
        <v>14.331510204081631</v>
      </c>
      <c r="G35" s="16">
        <f>+Daño!G35/Ocurrencia!G35</f>
        <v>10.37658362989324</v>
      </c>
      <c r="H35" s="16">
        <f>+Daño!H35/Ocurrencia!H35</f>
        <v>15.217677508016493</v>
      </c>
      <c r="I35" s="16">
        <f>+Daño!I35/Ocurrencia!I35</f>
        <v>25.66959090909091</v>
      </c>
      <c r="J35" s="16">
        <f>+Daño!J35/Ocurrencia!J35</f>
        <v>12.343574879227052</v>
      </c>
      <c r="K35" s="16">
        <f>+Daño!K35/Ocurrencia!K35</f>
        <v>7.481071428571428</v>
      </c>
      <c r="L35" s="16">
        <f>+Daño!L35/Ocurrencia!L35</f>
        <v>7.368125</v>
      </c>
      <c r="M35" s="16">
        <f>+Daño!M35/Ocurrencia!M35</f>
        <v>2.2766129032258067</v>
      </c>
      <c r="N35" s="16">
        <f>+Daño!N35/Ocurrencia!N35</f>
        <v>13.441159528428589</v>
      </c>
      <c r="P35" s="1"/>
    </row>
    <row r="36" spans="1:16" ht="12.75">
      <c r="A36" s="113" t="s">
        <v>39</v>
      </c>
      <c r="B36" s="16">
        <f>+Daño!B36/Ocurrencia!B36</f>
        <v>2.8974358974358974</v>
      </c>
      <c r="C36" s="16">
        <f>+Daño!C36/Ocurrencia!C36</f>
        <v>30.94739726027397</v>
      </c>
      <c r="D36" s="16">
        <f>+Daño!D36/Ocurrencia!D36</f>
        <v>9.185874769797422</v>
      </c>
      <c r="E36" s="16">
        <f>+Daño!E36/Ocurrencia!E36</f>
        <v>10.788097731239093</v>
      </c>
      <c r="F36" s="16">
        <f>+Daño!F36/Ocurrencia!F36</f>
        <v>39.42428571428571</v>
      </c>
      <c r="G36" s="16">
        <f>+Daño!G36/Ocurrencia!G36</f>
        <v>8.230389863547758</v>
      </c>
      <c r="H36" s="16">
        <f>+Daño!H36/Ocurrencia!H36</f>
        <v>1.4257613814756673</v>
      </c>
      <c r="I36" s="16">
        <f>+Daño!I36/Ocurrencia!I36</f>
        <v>3.1513497728747564</v>
      </c>
      <c r="J36" s="16">
        <f>+Daño!J36/Ocurrencia!J36</f>
        <v>1.464125</v>
      </c>
      <c r="K36" s="16">
        <f>+Daño!K36/Ocurrencia!K36</f>
        <v>0.8668472906403941</v>
      </c>
      <c r="L36" s="16">
        <f>+Daño!L36/Ocurrencia!L36</f>
        <v>3.4866666666666664</v>
      </c>
      <c r="M36" s="16">
        <f>+Daño!M36/Ocurrencia!M36</f>
        <v>4.240769230769231</v>
      </c>
      <c r="N36" s="16">
        <f>+Daño!N36/Ocurrencia!N36</f>
        <v>5.545128103539357</v>
      </c>
      <c r="P36" s="1"/>
    </row>
    <row r="37" spans="1:16" ht="12.75">
      <c r="A37" s="113" t="s">
        <v>40</v>
      </c>
      <c r="B37" s="16">
        <f>+Daño!B37/Ocurrencia!B37</f>
        <v>7.43875</v>
      </c>
      <c r="C37" s="16">
        <f>+Daño!C37/Ocurrencia!C37</f>
        <v>23.57525</v>
      </c>
      <c r="D37" s="16">
        <f>+Daño!D37/Ocurrencia!D37</f>
        <v>17.642811428571427</v>
      </c>
      <c r="E37" s="16">
        <f>+Daño!E37/Ocurrencia!E37</f>
        <v>6.485612382234186</v>
      </c>
      <c r="F37" s="16">
        <f>+Daño!F37/Ocurrencia!F37</f>
        <v>24.54917808219178</v>
      </c>
      <c r="G37" s="16">
        <f>+Daño!G37/Ocurrencia!G37</f>
        <v>5.416838709677419</v>
      </c>
      <c r="H37" s="16">
        <f>+Daño!H37/Ocurrencia!H37</f>
        <v>4.6942951251646905</v>
      </c>
      <c r="I37" s="16">
        <f>+Daño!I37/Ocurrencia!I37</f>
        <v>5.221339075959279</v>
      </c>
      <c r="J37" s="16">
        <f>+Daño!J37/Ocurrencia!J37</f>
        <v>2.8226126126126125</v>
      </c>
      <c r="K37" s="16">
        <f>+Daño!K37/Ocurrencia!K37</f>
        <v>1.2371489361702128</v>
      </c>
      <c r="L37" s="16">
        <f>+Daño!L37/Ocurrencia!L37</f>
        <v>19.054324324324323</v>
      </c>
      <c r="M37" s="16">
        <f>+Daño!M37/Ocurrencia!M37</f>
        <v>0.9671428571428571</v>
      </c>
      <c r="N37" s="16">
        <f>+Daño!N37/Ocurrencia!N37</f>
        <v>7.882917573872473</v>
      </c>
      <c r="P37" s="1"/>
    </row>
    <row r="38" spans="1:16" ht="12.75">
      <c r="A38" s="113" t="s">
        <v>41</v>
      </c>
      <c r="B38" s="16">
        <f>+Daño!B38/Ocurrencia!B38</f>
        <v>0.11935483870967742</v>
      </c>
      <c r="C38" s="16">
        <f>+Daño!C38/Ocurrencia!C38</f>
        <v>35.08880952380952</v>
      </c>
      <c r="D38" s="16">
        <f>+Daño!D38/Ocurrencia!D38</f>
        <v>7.882207112970712</v>
      </c>
      <c r="E38" s="16">
        <f>+Daño!E38/Ocurrencia!E38</f>
        <v>9.613024193548387</v>
      </c>
      <c r="F38" s="16">
        <f>+Daño!F38/Ocurrencia!F38</f>
        <v>55.38867383512545</v>
      </c>
      <c r="G38" s="16">
        <f>+Daño!G38/Ocurrencia!G38</f>
        <v>6.29590570719603</v>
      </c>
      <c r="H38" s="16">
        <f>+Daño!H38/Ocurrencia!H38</f>
        <v>3.227329690346084</v>
      </c>
      <c r="I38" s="16">
        <f>+Daño!I38/Ocurrencia!I38</f>
        <v>5.628303378864127</v>
      </c>
      <c r="J38" s="16">
        <f>+Daño!J38/Ocurrencia!J38</f>
        <v>1.8171559633027523</v>
      </c>
      <c r="K38" s="16">
        <f>+Daño!K38/Ocurrencia!K38</f>
        <v>2.0429285714285714</v>
      </c>
      <c r="L38" s="16">
        <f>+Daño!L38/Ocurrencia!L38</f>
        <v>24.863125</v>
      </c>
      <c r="M38" s="16">
        <f>+Daño!M38/Ocurrencia!M38</f>
        <v>536.5851724137931</v>
      </c>
      <c r="N38" s="16">
        <f>+Daño!N38/Ocurrencia!N38</f>
        <v>9.815155568916278</v>
      </c>
      <c r="P38" s="1"/>
    </row>
    <row r="39" spans="1:16" ht="12.75">
      <c r="A39" s="113" t="s">
        <v>42</v>
      </c>
      <c r="B39" s="16">
        <f>+Daño!B39/Ocurrencia!B39</f>
        <v>0.7926666666666667</v>
      </c>
      <c r="C39" s="16">
        <f>+Daño!C39/Ocurrencia!C39</f>
        <v>10.225384615384616</v>
      </c>
      <c r="D39" s="16">
        <f>+Daño!D39/Ocurrencia!D39</f>
        <v>4.658729792147806</v>
      </c>
      <c r="E39" s="16">
        <f>+Daño!E39/Ocurrencia!E39</f>
        <v>3.492019077901431</v>
      </c>
      <c r="F39" s="16">
        <f>+Daño!F39/Ocurrencia!F39</f>
        <v>30.067329545454548</v>
      </c>
      <c r="G39" s="16">
        <f>+Daño!G39/Ocurrencia!G39</f>
        <v>3.8711386138613864</v>
      </c>
      <c r="H39" s="16">
        <f>+Daño!H39/Ocurrencia!H39</f>
        <v>0.9379791271347249</v>
      </c>
      <c r="I39" s="16">
        <f>+Daño!I39/Ocurrencia!I39</f>
        <v>1.5898809523809523</v>
      </c>
      <c r="J39" s="16">
        <f>+Daño!J39/Ocurrencia!J39</f>
        <v>1.2787323943661972</v>
      </c>
      <c r="K39" s="16">
        <f>+Daño!K39/Ocurrencia!K39</f>
        <v>4.3359756097560975</v>
      </c>
      <c r="L39" s="16">
        <f>+Daño!L39/Ocurrencia!L39</f>
        <v>46.89129032258065</v>
      </c>
      <c r="M39" s="16">
        <f>+Daño!M39/Ocurrencia!M39</f>
        <v>10.119130434782608</v>
      </c>
      <c r="N39" s="16">
        <f>+Daño!N39/Ocurrencia!N39</f>
        <v>3.5808395107487034</v>
      </c>
      <c r="P39" s="1"/>
    </row>
    <row r="40" spans="1:16" ht="12.75">
      <c r="A40" s="113" t="s">
        <v>43</v>
      </c>
      <c r="B40" s="16">
        <v>0</v>
      </c>
      <c r="C40" s="16">
        <f>+Daño!C40/Ocurrencia!C40</f>
        <v>7.1008000000000004</v>
      </c>
      <c r="D40" s="16">
        <f>+Daño!D40/Ocurrencia!D40</f>
        <v>3.484679633867277</v>
      </c>
      <c r="E40" s="16">
        <f>+Daño!E40/Ocurrencia!E40</f>
        <v>2.0851498127340826</v>
      </c>
      <c r="F40" s="16">
        <f>+Daño!F40/Ocurrencia!F40</f>
        <v>27.487191489361702</v>
      </c>
      <c r="G40" s="16">
        <f>+Daño!G40/Ocurrencia!G40</f>
        <v>3.583661016949153</v>
      </c>
      <c r="H40" s="16">
        <f>+Daño!H40/Ocurrencia!H40</f>
        <v>14.789439011837365</v>
      </c>
      <c r="I40" s="16">
        <f>+Daño!I40/Ocurrencia!I40</f>
        <v>1.488665297741273</v>
      </c>
      <c r="J40" s="16">
        <f>+Daño!J40/Ocurrencia!J40</f>
        <v>0.8855714285714286</v>
      </c>
      <c r="K40" s="16">
        <f>+Daño!K40/Ocurrencia!K40</f>
        <v>4.580696202531645</v>
      </c>
      <c r="L40" s="16">
        <f>+Daño!L40/Ocurrencia!L40</f>
        <v>26.1125</v>
      </c>
      <c r="M40" s="16">
        <f>+Daño!M40/Ocurrencia!M40</f>
        <v>2.466666666666667</v>
      </c>
      <c r="N40" s="16">
        <f>+Daño!N40/Ocurrencia!N40</f>
        <v>8.435562901030528</v>
      </c>
      <c r="P40" s="1"/>
    </row>
    <row r="41" spans="1:16" ht="12.75">
      <c r="A41" s="113" t="s">
        <v>47</v>
      </c>
      <c r="B41" s="16">
        <v>0</v>
      </c>
      <c r="C41" s="16">
        <f>+Daño!C41/Ocurrencia!C41</f>
        <v>3.346511627906977</v>
      </c>
      <c r="D41" s="16">
        <f>+Daño!D41/Ocurrencia!D41</f>
        <v>6.623823529411765</v>
      </c>
      <c r="E41" s="16">
        <f>+Daño!E41/Ocurrencia!E41</f>
        <v>1.863717472118959</v>
      </c>
      <c r="F41" s="16">
        <f>+Daño!F41/Ocurrencia!F41</f>
        <v>30.154174311926603</v>
      </c>
      <c r="G41" s="16">
        <f>+Daño!G41/Ocurrencia!G41</f>
        <v>8.469503105590062</v>
      </c>
      <c r="H41" s="16">
        <f>+Daño!H41/Ocurrencia!H41</f>
        <v>3.0030316316943315</v>
      </c>
      <c r="I41" s="16">
        <f>+Daño!I41/Ocurrencia!I41</f>
        <v>5.399029745042493</v>
      </c>
      <c r="J41" s="16">
        <f>+Daño!J41/Ocurrencia!J41</f>
        <v>5.63825</v>
      </c>
      <c r="K41" s="16">
        <f>+Daño!K41/Ocurrencia!K41</f>
        <v>16.44344680851064</v>
      </c>
      <c r="L41" s="16">
        <f>+Daño!L41/Ocurrencia!L41</f>
        <v>9.214385964912282</v>
      </c>
      <c r="M41" s="16">
        <f>+Daño!M41/Ocurrencia!M41</f>
        <v>15.142380952380952</v>
      </c>
      <c r="N41" s="16">
        <f>+Daño!N41/Ocurrencia!N41</f>
        <v>6.0267541218637986</v>
      </c>
      <c r="P41" s="1"/>
    </row>
    <row r="42" spans="1:16" ht="12.75">
      <c r="A42" s="113" t="s">
        <v>48</v>
      </c>
      <c r="B42" s="16">
        <v>0</v>
      </c>
      <c r="C42" s="16">
        <f>+Daño!C42/Ocurrencia!C42</f>
        <v>6.069677419354838</v>
      </c>
      <c r="D42" s="16">
        <f>+Daño!D42/Ocurrencia!D42</f>
        <v>6.944143302180686</v>
      </c>
      <c r="E42" s="16">
        <f>+Daño!E42/Ocurrencia!E42</f>
        <v>10.749393939393938</v>
      </c>
      <c r="F42" s="16">
        <f>+Daño!F42/Ocurrencia!F42</f>
        <v>20.010279069767442</v>
      </c>
      <c r="G42" s="16">
        <f>+Daño!G42/Ocurrencia!G42</f>
        <v>43.93988679245283</v>
      </c>
      <c r="H42" s="16">
        <f>+Daño!H42/Ocurrencia!H42</f>
        <v>7.222064582617657</v>
      </c>
      <c r="I42" s="16">
        <f>+Daño!I42/Ocurrencia!I42</f>
        <v>10.730651162790698</v>
      </c>
      <c r="J42" s="16">
        <f>+Daño!J42/Ocurrencia!J42</f>
        <v>6.366515151515151</v>
      </c>
      <c r="K42" s="16">
        <f>+Daño!K42/Ocurrencia!K42</f>
        <v>4.637669616519174</v>
      </c>
      <c r="L42" s="16">
        <f>+Daño!L42/Ocurrencia!L42</f>
        <v>131.2151851851852</v>
      </c>
      <c r="M42" s="16">
        <f>+Daño!M42/Ocurrencia!M42</f>
        <v>3.3608</v>
      </c>
      <c r="N42" s="16">
        <f>+Daño!N42/Ocurrencia!N42</f>
        <v>10.43081370797466</v>
      </c>
      <c r="P42" s="1"/>
    </row>
    <row r="43" spans="1:16" ht="12.75">
      <c r="A43" s="113" t="s">
        <v>63</v>
      </c>
      <c r="B43" s="16">
        <v>0</v>
      </c>
      <c r="C43" s="16">
        <f>+Daño!C43/Ocurrencia!C43</f>
        <v>23.783684210526314</v>
      </c>
      <c r="D43" s="16">
        <f>+Daño!D43/Ocurrencia!D43</f>
        <v>18.45967741935484</v>
      </c>
      <c r="E43" s="16">
        <f>+Daño!E43/Ocurrencia!E43</f>
        <v>22.652706935123042</v>
      </c>
      <c r="F43" s="16">
        <f>+Daño!F43/Ocurrencia!F43</f>
        <v>63.08328888888889</v>
      </c>
      <c r="G43" s="16">
        <f>+Daño!G43/Ocurrencia!G43</f>
        <v>17.848291925465837</v>
      </c>
      <c r="H43" s="16">
        <f>+Daño!H43/Ocurrencia!H43</f>
        <v>7.713445835601524</v>
      </c>
      <c r="I43" s="16">
        <f>+Daño!I43/Ocurrencia!I43</f>
        <v>1.0044868735083532</v>
      </c>
      <c r="J43" s="16">
        <f>+Daño!J43/Ocurrencia!J43</f>
        <v>1.18875</v>
      </c>
      <c r="K43" s="16">
        <f>+Daño!K43/Ocurrencia!K43</f>
        <v>0.8533333333333334</v>
      </c>
      <c r="L43" s="16">
        <f>+Daño!L43/Ocurrencia!L43</f>
        <v>2.526666666666667</v>
      </c>
      <c r="M43" s="16">
        <f>+Daño!M43/Ocurrencia!M43</f>
        <v>0.5976470588235294</v>
      </c>
      <c r="N43" s="16">
        <f>+Daño!N43/Ocurrencia!N43</f>
        <v>14.3436028508233</v>
      </c>
      <c r="P43" s="1"/>
    </row>
    <row r="44" spans="1:16" ht="12.75">
      <c r="A44" s="114" t="s">
        <v>73</v>
      </c>
      <c r="B44" s="53">
        <v>0</v>
      </c>
      <c r="C44" s="53">
        <f>+Daño!C44/Ocurrencia!C44</f>
        <v>10.725625</v>
      </c>
      <c r="D44" s="53">
        <f>+Daño!D44/Ocurrencia!D44</f>
        <v>13.756941747572816</v>
      </c>
      <c r="E44" s="53">
        <f>+Daño!E44/Ocurrencia!E44</f>
        <v>12.837389830508474</v>
      </c>
      <c r="F44" s="53">
        <f>+Daño!F44/Ocurrencia!F44</f>
        <v>37.39429864253393</v>
      </c>
      <c r="G44" s="53">
        <f>+Daño!G44/Ocurrencia!G44</f>
        <v>31.106659707724425</v>
      </c>
      <c r="H44" s="53">
        <f>+Daño!H44/Ocurrencia!H44</f>
        <v>1.2109426433915211</v>
      </c>
      <c r="I44" s="53">
        <f>+Daño!I44/Ocurrencia!I44</f>
        <v>2.4619137931034483</v>
      </c>
      <c r="J44" s="53">
        <f>+Daño!J44/Ocurrencia!J44</f>
        <v>1.1878260869565216</v>
      </c>
      <c r="K44" s="53">
        <f>+Daño!K44/Ocurrencia!K44</f>
        <v>2.7736082474226804</v>
      </c>
      <c r="L44" s="53">
        <f>+Daño!L44/Ocurrencia!L44</f>
        <v>11.642352941176469</v>
      </c>
      <c r="M44" s="53">
        <f>+Daño!M44/Ocurrencia!M44</f>
        <v>1.9022727272727273</v>
      </c>
      <c r="N44" s="53">
        <f>+Daño!N44/Ocurrencia!N44</f>
        <v>9.498275444264943</v>
      </c>
      <c r="P44" s="1"/>
    </row>
    <row r="45" spans="1:16" ht="12.75">
      <c r="A45" s="114" t="s">
        <v>78</v>
      </c>
      <c r="B45" s="53">
        <f>Daño!B45/Ocurrencia!B45</f>
        <v>30</v>
      </c>
      <c r="C45" s="53">
        <f>Daño!C45/Ocurrencia!C45</f>
        <v>13.516133333333334</v>
      </c>
      <c r="D45" s="53">
        <f>Daño!D45/Ocurrencia!D45</f>
        <v>4.655005549389567</v>
      </c>
      <c r="E45" s="53">
        <f>Daño!E45/Ocurrencia!E45</f>
        <v>4.342374581939799</v>
      </c>
      <c r="F45" s="53">
        <f>Daño!F45/Ocurrencia!F45</f>
        <v>61.148520710059174</v>
      </c>
      <c r="G45" s="53">
        <f>Daño!G45/Ocurrencia!G45</f>
        <v>15.778869047619049</v>
      </c>
      <c r="H45" s="53">
        <f>Daño!H45/Ocurrencia!H45</f>
        <v>14.935562177195072</v>
      </c>
      <c r="I45" s="53">
        <f>Daño!I45/Ocurrencia!I45</f>
        <v>11.797905405405407</v>
      </c>
      <c r="J45" s="53">
        <f>Daño!J45/Ocurrencia!J45</f>
        <v>2.537752808988764</v>
      </c>
      <c r="K45" s="53">
        <f>Daño!K45/Ocurrencia!K45</f>
        <v>6.247361963190184</v>
      </c>
      <c r="L45" s="53">
        <f>Daño!L45/Ocurrencia!L45</f>
        <v>7.391315789473684</v>
      </c>
      <c r="M45" s="53">
        <f>Daño!M45/Ocurrencia!M45</f>
        <v>1354.4746153846152</v>
      </c>
      <c r="N45" s="53">
        <f>Daño!N45/Ocurrencia!N45</f>
        <v>16.387614812125612</v>
      </c>
      <c r="P45" s="1"/>
    </row>
    <row r="46" spans="1:16" ht="12.75">
      <c r="A46" s="114" t="s">
        <v>79</v>
      </c>
      <c r="B46" s="53">
        <v>0</v>
      </c>
      <c r="C46" s="53">
        <f>Daño!C46/Ocurrencia!C46</f>
        <v>4.004084507042254</v>
      </c>
      <c r="D46" s="53">
        <f>Daño!D46/Ocurrencia!D46</f>
        <v>4.138172268907563</v>
      </c>
      <c r="E46" s="53">
        <f>Daño!E46/Ocurrencia!E46</f>
        <v>4.213639344262296</v>
      </c>
      <c r="F46" s="53">
        <f>Daño!F46/Ocurrencia!F46</f>
        <v>12.243103448275862</v>
      </c>
      <c r="G46" s="53">
        <f>Daño!G46/Ocurrencia!G46</f>
        <v>3.891025641025641</v>
      </c>
      <c r="H46" s="53">
        <f>Daño!H46/Ocurrencia!H46</f>
        <v>1.2606807804068079</v>
      </c>
      <c r="I46" s="53">
        <f>Daño!I46/Ocurrencia!I46</f>
        <v>2.7953936545240894</v>
      </c>
      <c r="J46" s="53">
        <f>Daño!J46/Ocurrencia!J46</f>
        <v>1.5672727272727274</v>
      </c>
      <c r="K46" s="53">
        <f>Daño!K46/Ocurrencia!K46</f>
        <v>3.8190532544378697</v>
      </c>
      <c r="L46" s="53">
        <f>Daño!L46/Ocurrencia!L46</f>
        <v>20.320555555555554</v>
      </c>
      <c r="M46" s="53">
        <f>Daño!M46/Ocurrencia!M46</f>
        <v>26.462272727272726</v>
      </c>
      <c r="N46" s="53">
        <f>Daño!N46/Ocurrencia!N46</f>
        <v>3.0276774022296937</v>
      </c>
      <c r="P46" s="1"/>
    </row>
    <row r="47" spans="1:16" ht="12.75">
      <c r="A47" s="195" t="s">
        <v>92</v>
      </c>
      <c r="B47" s="207">
        <v>0</v>
      </c>
      <c r="C47" s="207">
        <f>Daño!C47/Ocurrencia!C47</f>
        <v>7.319066666666666</v>
      </c>
      <c r="D47" s="207">
        <f>Daño!D47/Ocurrencia!D47</f>
        <v>8.720616844602631</v>
      </c>
      <c r="E47" s="207">
        <f>Daño!E47/Ocurrencia!E47</f>
        <v>62.35167155425196</v>
      </c>
      <c r="F47" s="207">
        <f>Daño!F47/Ocurrencia!F47</f>
        <v>26.724000000000007</v>
      </c>
      <c r="G47" s="207">
        <f>Daño!G47/Ocurrencia!G47</f>
        <v>39.273855116959005</v>
      </c>
      <c r="H47" s="207">
        <f>Daño!H47/Ocurrencia!H47</f>
        <v>6.718655283414958</v>
      </c>
      <c r="I47" s="207">
        <f>Daño!I47/Ocurrencia!I47</f>
        <v>18.28580599173553</v>
      </c>
      <c r="J47" s="207">
        <f>Daño!J47/Ocurrencia!J47</f>
        <v>2.1888888888888896</v>
      </c>
      <c r="K47" s="207">
        <f>Daño!K47/Ocurrencia!K47</f>
        <v>18.180315315315315</v>
      </c>
      <c r="L47" s="207">
        <f>Daño!L47/Ocurrencia!L47</f>
        <v>131.83962962962963</v>
      </c>
      <c r="M47" s="207">
        <f>Daño!M47/Ocurrencia!M47</f>
        <v>0.20800000000000002</v>
      </c>
      <c r="N47" s="207">
        <f>Daño!N47/Ocurrencia!N47</f>
        <v>16.731214506708735</v>
      </c>
      <c r="P47" s="1"/>
    </row>
    <row r="48" spans="1:16" ht="12.75">
      <c r="A48" s="195" t="s">
        <v>93</v>
      </c>
      <c r="B48" s="207">
        <v>0</v>
      </c>
      <c r="C48" s="207">
        <f>Daño!C48/Ocurrencia!C49</f>
        <v>1.5406250000000001</v>
      </c>
      <c r="D48" s="207">
        <f>Daño!D48/Ocurrencia!D49</f>
        <v>5.576355263157894</v>
      </c>
      <c r="E48" s="207">
        <f>Daño!E48/Ocurrencia!E49</f>
        <v>9.914233576642335</v>
      </c>
      <c r="F48" s="207">
        <f>Daño!F48/Ocurrencia!F49</f>
        <v>49.90624390243903</v>
      </c>
      <c r="G48" s="207">
        <f>Daño!G48/Ocurrencia!G49</f>
        <v>29.518863316582916</v>
      </c>
      <c r="H48" s="207">
        <f>Daño!H48/Ocurrencia!H49</f>
        <v>13.336666369379413</v>
      </c>
      <c r="I48" s="207">
        <f>Daño!I48/Ocurrencia!I49</f>
        <v>34.20529017857143</v>
      </c>
      <c r="J48" s="207">
        <f>Daño!J48/Ocurrencia!J49</f>
        <v>4.3338371584699455</v>
      </c>
      <c r="K48" s="207">
        <f>Daño!K48/Ocurrencia!K49</f>
        <v>14.81518018018018</v>
      </c>
      <c r="L48" s="207">
        <f>Daño!L48/Ocurrencia!L49</f>
        <v>4.653218</v>
      </c>
      <c r="M48" s="207">
        <f>Daño!M48/Ocurrencia!M49</f>
        <v>0.16372</v>
      </c>
      <c r="N48" s="207">
        <f>Daño!N48/Ocurrencia!N49</f>
        <v>18.96438760318396</v>
      </c>
      <c r="P48" s="1"/>
    </row>
    <row r="49" spans="1:16" ht="12.75">
      <c r="A49" s="115" t="s">
        <v>102</v>
      </c>
      <c r="B49" s="161">
        <f>Daño!B49/Ocurrencia!B49</f>
        <v>3.837037037037037</v>
      </c>
      <c r="C49" s="161">
        <f>Daño!C49/Ocurrencia!C49</f>
        <v>1.9685416666666666</v>
      </c>
      <c r="D49" s="161">
        <f>Daño!D49/Ocurrencia!D49</f>
        <v>5.437776315789474</v>
      </c>
      <c r="E49" s="161">
        <f>Daño!E49/Ocurrencia!E49</f>
        <v>9.812700729927007</v>
      </c>
      <c r="F49" s="161">
        <f>Daño!F49/Ocurrencia!F49</f>
        <v>17.59970731707317</v>
      </c>
      <c r="G49" s="161">
        <f>Daño!G49/Ocurrencia!G49</f>
        <v>2.99179648241206</v>
      </c>
      <c r="H49" s="161">
        <f>Daño!H49/Ocurrencia!H49</f>
        <v>3.064314381270903</v>
      </c>
      <c r="I49" s="161">
        <f>Daño!I49/Ocurrencia!I49</f>
        <v>9.100550595238095</v>
      </c>
      <c r="J49" s="161">
        <f>Daño!J49/Ocurrencia!J49</f>
        <v>5.9742076502732235</v>
      </c>
      <c r="K49" s="161">
        <f>Daño!K49/Ocurrencia!K49</f>
        <v>7.283213213213213</v>
      </c>
      <c r="L49" s="161">
        <f>Daño!L49/Ocurrencia!L49</f>
        <v>97.1512</v>
      </c>
      <c r="M49" s="161">
        <f>Daño!M49/Ocurrencia!M49</f>
        <v>5.5988</v>
      </c>
      <c r="N49" s="161">
        <f>Daño!N49/Ocurrencia!N49</f>
        <v>6.20529333726415</v>
      </c>
      <c r="P49" s="1"/>
    </row>
    <row r="50" spans="1:16" ht="30">
      <c r="A50" s="165" t="s">
        <v>104</v>
      </c>
      <c r="B50" s="141">
        <f>+Daño!B50/Ocurrencia!B50</f>
        <v>1.6148363636363638</v>
      </c>
      <c r="C50" s="141">
        <f>+Daño!C50/Ocurrencia!C50</f>
        <v>15.655188679245287</v>
      </c>
      <c r="D50" s="141">
        <f>+Daño!D50/Ocurrencia!D50</f>
        <v>8.686389210976754</v>
      </c>
      <c r="E50" s="141">
        <f>+Daño!E50/Ocurrencia!E50</f>
        <v>9.6518968640326</v>
      </c>
      <c r="F50" s="141">
        <f>+Daño!F50/Ocurrencia!F50</f>
        <v>26.057974480056263</v>
      </c>
      <c r="G50" s="141">
        <f>+Daño!G50/Ocurrencia!G50</f>
        <v>14.25851203362788</v>
      </c>
      <c r="H50" s="141">
        <f>+Daño!H50/Ocurrencia!H50</f>
        <v>6.039817652717651</v>
      </c>
      <c r="I50" s="141">
        <f>+Daño!I50/Ocurrencia!I50</f>
        <v>9.553943129406141</v>
      </c>
      <c r="J50" s="141">
        <f>+Daño!J50/Ocurrencia!J50</f>
        <v>7.528489097637348</v>
      </c>
      <c r="K50" s="141">
        <f>+Daño!K50/Ocurrencia!K50</f>
        <v>13.995537243150688</v>
      </c>
      <c r="L50" s="141">
        <f>+Daño!L50/Ocurrencia!L50</f>
        <v>43.90694190243902</v>
      </c>
      <c r="M50" s="141">
        <f>+Daño!M50/Ocurrencia!M50</f>
        <v>78.05947018348623</v>
      </c>
      <c r="N50" s="166">
        <f>+Daño!N50/Ocurrencia!N50</f>
        <v>10.019555797668232</v>
      </c>
      <c r="P50" s="59"/>
    </row>
    <row r="51" s="36" customFormat="1" ht="12.75"/>
    <row r="52" spans="1:19" ht="45">
      <c r="A52" s="162" t="s">
        <v>96</v>
      </c>
      <c r="B52" s="163">
        <f>Daño!B55/Ocurrencia!B55</f>
        <v>30</v>
      </c>
      <c r="C52" s="163">
        <f>Daño!C55/Ocurrencia!C55</f>
        <v>7.793975155279502</v>
      </c>
      <c r="D52" s="163">
        <f>Daño!D55/Ocurrencia!D55</f>
        <v>7.082994298745727</v>
      </c>
      <c r="E52" s="163">
        <f>Daño!E55/Ocurrencia!E55</f>
        <v>17.266570561456714</v>
      </c>
      <c r="F52" s="163">
        <f>Daño!F55/Ocurrencia!F55</f>
        <v>35.70434995112414</v>
      </c>
      <c r="G52" s="163">
        <f>Daño!G55/Ocurrencia!G55</f>
        <v>25.67660615646257</v>
      </c>
      <c r="H52" s="163">
        <f>Daño!H55/Ocurrencia!H55</f>
        <v>7.30652988907913</v>
      </c>
      <c r="I52" s="163">
        <f>Daño!I55/Ocurrencia!I55</f>
        <v>16.4422459978425</v>
      </c>
      <c r="J52" s="163">
        <f>Daño!J55/Ocurrencia!J55</f>
        <v>2.949485429141717</v>
      </c>
      <c r="K52" s="163">
        <f>Daño!K55/Ocurrencia!K55</f>
        <v>10.057440036900369</v>
      </c>
      <c r="L52" s="163">
        <f>Daño!L55/Ocurrencia!L55</f>
        <v>37.3942814516129</v>
      </c>
      <c r="M52" s="163">
        <f>Daño!M55/Ocurrencia!M55</f>
        <v>256.37482857142857</v>
      </c>
      <c r="N52" s="164">
        <f>Daño!N55/Ocurrencia!N55</f>
        <v>12.758513999016225</v>
      </c>
      <c r="S52" s="8"/>
    </row>
    <row r="53" ht="12.75">
      <c r="A53" s="3" t="s">
        <v>49</v>
      </c>
    </row>
    <row r="56" ht="12.75">
      <c r="A56" s="56" t="s">
        <v>45</v>
      </c>
    </row>
    <row r="57" ht="12.75">
      <c r="A57" s="56" t="s">
        <v>95</v>
      </c>
    </row>
    <row r="58" ht="12.75">
      <c r="A58" s="251" t="s">
        <v>101</v>
      </c>
    </row>
    <row r="60" ht="12.75">
      <c r="A60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spans="1:3" ht="12.75">
      <c r="A78" s="5"/>
      <c r="B78" s="5"/>
      <c r="C78" s="5"/>
    </row>
    <row r="81" spans="5:16" ht="15">
      <c r="E81" s="255" t="s">
        <v>88</v>
      </c>
      <c r="F81" s="256"/>
      <c r="G81" s="256"/>
      <c r="H81" s="256"/>
      <c r="I81" s="257"/>
      <c r="L81" s="262"/>
      <c r="M81" s="262"/>
      <c r="N81" s="262"/>
      <c r="O81" s="262"/>
      <c r="P81" s="262"/>
    </row>
    <row r="82" spans="5:16" ht="30">
      <c r="E82" s="117" t="s">
        <v>69</v>
      </c>
      <c r="F82" s="118" t="s">
        <v>99</v>
      </c>
      <c r="G82" s="118" t="s">
        <v>98</v>
      </c>
      <c r="H82" s="118" t="s">
        <v>71</v>
      </c>
      <c r="I82" s="119" t="s">
        <v>72</v>
      </c>
      <c r="L82" s="228"/>
      <c r="M82" s="228"/>
      <c r="N82" s="228"/>
      <c r="O82" s="228"/>
      <c r="P82" s="228"/>
    </row>
    <row r="83" spans="5:16" ht="12.75">
      <c r="E83" s="134" t="s">
        <v>2</v>
      </c>
      <c r="F83" s="30">
        <f>AVERAGE(B44:B48)</f>
        <v>6</v>
      </c>
      <c r="G83" s="30">
        <f>+B49</f>
        <v>3.837037037037037</v>
      </c>
      <c r="H83" s="30">
        <f>+G83-F83</f>
        <v>-2.162962962962963</v>
      </c>
      <c r="I83" s="274">
        <f aca="true" t="shared" si="0" ref="I83:I95">IF(G83&gt;0,(G83-F83)*100/F83,0)</f>
        <v>-36.04938271604939</v>
      </c>
      <c r="L83" s="32"/>
      <c r="M83" s="229"/>
      <c r="N83" s="229"/>
      <c r="O83" s="229"/>
      <c r="P83" s="230"/>
    </row>
    <row r="84" spans="5:16" ht="12.75">
      <c r="E84" s="135" t="s">
        <v>3</v>
      </c>
      <c r="F84" s="16">
        <f>AVERAGE(C44:C48)</f>
        <v>7.421106901408452</v>
      </c>
      <c r="G84" s="16">
        <f>+C49</f>
        <v>1.9685416666666666</v>
      </c>
      <c r="H84" s="16">
        <f aca="true" t="shared" si="1" ref="H84:H95">+G84-F84</f>
        <v>-5.452565234741785</v>
      </c>
      <c r="I84" s="105">
        <f t="shared" si="0"/>
        <v>-73.47374599477799</v>
      </c>
      <c r="L84" s="32"/>
      <c r="M84" s="229"/>
      <c r="N84" s="229"/>
      <c r="O84" s="229"/>
      <c r="P84" s="230"/>
    </row>
    <row r="85" spans="5:16" ht="12.75">
      <c r="E85" s="135" t="s">
        <v>4</v>
      </c>
      <c r="F85" s="16">
        <f>AVERAGE(D44:D48)</f>
        <v>7.369418334726094</v>
      </c>
      <c r="G85" s="16">
        <f>+D49</f>
        <v>5.437776315789474</v>
      </c>
      <c r="H85" s="16">
        <f t="shared" si="1"/>
        <v>-1.9316420189366204</v>
      </c>
      <c r="I85" s="105">
        <f t="shared" si="0"/>
        <v>-26.211594066174225</v>
      </c>
      <c r="L85" s="32"/>
      <c r="M85" s="229"/>
      <c r="N85" s="229"/>
      <c r="O85" s="229"/>
      <c r="P85" s="230"/>
    </row>
    <row r="86" spans="5:16" ht="12.75">
      <c r="E86" s="136" t="s">
        <v>5</v>
      </c>
      <c r="F86" s="16">
        <f>AVERAGE(E44:E48)</f>
        <v>18.731861777520972</v>
      </c>
      <c r="G86" s="16">
        <f>+E49</f>
        <v>9.812700729927007</v>
      </c>
      <c r="H86" s="16">
        <f t="shared" si="1"/>
        <v>-8.919161047593965</v>
      </c>
      <c r="I86" s="105">
        <f t="shared" si="0"/>
        <v>-47.61492025473589</v>
      </c>
      <c r="L86" s="52"/>
      <c r="M86" s="229"/>
      <c r="N86" s="229"/>
      <c r="O86" s="229"/>
      <c r="P86" s="230"/>
    </row>
    <row r="87" spans="5:16" ht="12.75">
      <c r="E87" s="135" t="s">
        <v>6</v>
      </c>
      <c r="F87" s="16">
        <f>AVERAGE(F44:F48)</f>
        <v>37.483233340661606</v>
      </c>
      <c r="G87" s="16">
        <f>+F49</f>
        <v>17.59970731707317</v>
      </c>
      <c r="H87" s="16">
        <f t="shared" si="1"/>
        <v>-19.883526023588434</v>
      </c>
      <c r="I87" s="105">
        <f t="shared" si="0"/>
        <v>-53.04645371139553</v>
      </c>
      <c r="L87" s="32"/>
      <c r="M87" s="229"/>
      <c r="N87" s="229"/>
      <c r="O87" s="229"/>
      <c r="P87" s="55"/>
    </row>
    <row r="88" spans="5:16" ht="12.75">
      <c r="E88" s="135" t="s">
        <v>7</v>
      </c>
      <c r="F88" s="16">
        <f>AVERAGE(G44:G48)</f>
        <v>23.913854565982206</v>
      </c>
      <c r="G88" s="16">
        <f>+G49</f>
        <v>2.99179648241206</v>
      </c>
      <c r="H88" s="16">
        <f t="shared" si="1"/>
        <v>-20.922058083570146</v>
      </c>
      <c r="I88" s="105">
        <f t="shared" si="0"/>
        <v>-87.48927541498085</v>
      </c>
      <c r="L88" s="32"/>
      <c r="M88" s="229"/>
      <c r="N88" s="229"/>
      <c r="O88" s="229"/>
      <c r="P88" s="55"/>
    </row>
    <row r="89" spans="5:16" ht="12.75">
      <c r="E89" s="135" t="s">
        <v>8</v>
      </c>
      <c r="F89" s="16">
        <f>AVERAGE(H44:H48)</f>
        <v>7.492501450757554</v>
      </c>
      <c r="G89" s="16">
        <f>+H49</f>
        <v>3.064314381270903</v>
      </c>
      <c r="H89" s="16">
        <f t="shared" si="1"/>
        <v>-4.4281870694866505</v>
      </c>
      <c r="I89" s="105">
        <f t="shared" si="0"/>
        <v>-59.101584411957965</v>
      </c>
      <c r="L89" s="32"/>
      <c r="M89" s="229"/>
      <c r="N89" s="229"/>
      <c r="O89" s="229"/>
      <c r="P89" s="55"/>
    </row>
    <row r="90" spans="5:16" ht="12.75">
      <c r="E90" s="135" t="s">
        <v>9</v>
      </c>
      <c r="F90" s="16">
        <f>AVERAGE(I44:I48)</f>
        <v>13.909261804667981</v>
      </c>
      <c r="G90" s="16">
        <f>+I49</f>
        <v>9.100550595238095</v>
      </c>
      <c r="H90" s="16">
        <f t="shared" si="1"/>
        <v>-4.808711209429886</v>
      </c>
      <c r="I90" s="105">
        <f t="shared" si="0"/>
        <v>-34.572008759056295</v>
      </c>
      <c r="L90" s="32"/>
      <c r="M90" s="229"/>
      <c r="N90" s="229"/>
      <c r="O90" s="229"/>
      <c r="P90" s="55"/>
    </row>
    <row r="91" spans="5:16" ht="12.75">
      <c r="E91" s="135" t="s">
        <v>46</v>
      </c>
      <c r="F91" s="16">
        <f>AVERAGE(J44:J48)</f>
        <v>2.36311553411537</v>
      </c>
      <c r="G91" s="16">
        <f>+J49</f>
        <v>5.9742076502732235</v>
      </c>
      <c r="H91" s="16">
        <f t="shared" si="1"/>
        <v>3.6110921161578537</v>
      </c>
      <c r="I91" s="104">
        <f t="shared" si="0"/>
        <v>152.81064611636364</v>
      </c>
      <c r="L91" s="32"/>
      <c r="M91" s="229"/>
      <c r="N91" s="229"/>
      <c r="O91" s="229"/>
      <c r="P91" s="55"/>
    </row>
    <row r="92" spans="5:16" ht="12.75">
      <c r="E92" s="135" t="s">
        <v>10</v>
      </c>
      <c r="F92" s="16">
        <f>AVERAGE(K44:K48)</f>
        <v>9.167103792109247</v>
      </c>
      <c r="G92" s="16">
        <f>+K49</f>
        <v>7.283213213213213</v>
      </c>
      <c r="H92" s="16">
        <f t="shared" si="1"/>
        <v>-1.8838905788960334</v>
      </c>
      <c r="I92" s="105">
        <f t="shared" si="0"/>
        <v>-20.550553605792345</v>
      </c>
      <c r="L92" s="32"/>
      <c r="M92" s="229"/>
      <c r="N92" s="229"/>
      <c r="O92" s="229"/>
      <c r="P92" s="55"/>
    </row>
    <row r="93" spans="5:16" ht="12.75">
      <c r="E93" s="135" t="s">
        <v>11</v>
      </c>
      <c r="F93" s="16">
        <f>AVERAGE(L44:L48)</f>
        <v>35.16941438316707</v>
      </c>
      <c r="G93" s="16">
        <f>+L49</f>
        <v>97.1512</v>
      </c>
      <c r="H93" s="16">
        <f t="shared" si="1"/>
        <v>61.98178561683293</v>
      </c>
      <c r="I93" s="104">
        <f t="shared" si="0"/>
        <v>176.23775289957317</v>
      </c>
      <c r="L93" s="32"/>
      <c r="M93" s="229"/>
      <c r="N93" s="229"/>
      <c r="O93" s="229"/>
      <c r="P93" s="230"/>
    </row>
    <row r="94" spans="5:16" ht="12.75">
      <c r="E94" s="137" t="s">
        <v>12</v>
      </c>
      <c r="F94" s="23">
        <f>AVERAGE(M44:M48)</f>
        <v>276.64217616783213</v>
      </c>
      <c r="G94" s="23">
        <f>+M49</f>
        <v>5.5988</v>
      </c>
      <c r="H94" s="23">
        <f t="shared" si="1"/>
        <v>-271.04337616783215</v>
      </c>
      <c r="I94" s="106">
        <f t="shared" si="0"/>
        <v>-97.97615819917374</v>
      </c>
      <c r="L94" s="32"/>
      <c r="M94" s="229"/>
      <c r="N94" s="229"/>
      <c r="O94" s="229"/>
      <c r="P94" s="230"/>
    </row>
    <row r="95" spans="5:16" ht="15">
      <c r="E95" s="89" t="s">
        <v>70</v>
      </c>
      <c r="F95" s="142">
        <f>AVERAGE(N44:N48)</f>
        <v>12.921833953702588</v>
      </c>
      <c r="G95" s="142">
        <f>+N49</f>
        <v>6.20529333726415</v>
      </c>
      <c r="H95" s="142">
        <f t="shared" si="1"/>
        <v>-6.716540616438438</v>
      </c>
      <c r="I95" s="95">
        <f t="shared" si="0"/>
        <v>-51.978230338688874</v>
      </c>
      <c r="J95" s="5"/>
      <c r="K95" s="5"/>
      <c r="L95" s="231"/>
      <c r="M95" s="232"/>
      <c r="N95" s="232"/>
      <c r="O95" s="232"/>
      <c r="P95" s="233"/>
    </row>
    <row r="96" spans="5:13" ht="15">
      <c r="E96" s="214"/>
      <c r="F96" s="215"/>
      <c r="G96" s="215"/>
      <c r="H96" s="215"/>
      <c r="I96" s="216"/>
      <c r="J96" s="5"/>
      <c r="K96" s="5"/>
      <c r="L96" s="5"/>
      <c r="M96" s="5"/>
    </row>
    <row r="97" spans="5:13" ht="15">
      <c r="E97" s="214"/>
      <c r="F97" s="215"/>
      <c r="G97" s="215"/>
      <c r="H97" s="215"/>
      <c r="I97" s="216"/>
      <c r="J97" s="5"/>
      <c r="K97" s="5"/>
      <c r="L97" s="5"/>
      <c r="M97" s="5"/>
    </row>
    <row r="98" ht="12.75">
      <c r="A98" s="56" t="s">
        <v>45</v>
      </c>
    </row>
    <row r="99" ht="12.75">
      <c r="A99" s="56" t="s">
        <v>95</v>
      </c>
    </row>
    <row r="100" ht="12.75">
      <c r="A100" s="251" t="s">
        <v>101</v>
      </c>
    </row>
    <row r="101" ht="12.75">
      <c r="A101" s="2"/>
    </row>
    <row r="102" spans="1:14" ht="15.75">
      <c r="A102" s="253" t="s">
        <v>58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</row>
    <row r="103" spans="1:14" ht="15.75">
      <c r="A103" s="254" t="s">
        <v>107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</row>
    <row r="104" spans="1:14" ht="12.75">
      <c r="A104" s="14" t="s">
        <v>82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258" t="s">
        <v>81</v>
      </c>
      <c r="B105" s="72" t="s">
        <v>87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260" t="s">
        <v>1</v>
      </c>
    </row>
    <row r="106" spans="1:14" ht="15">
      <c r="A106" s="272"/>
      <c r="B106" s="177" t="s">
        <v>2</v>
      </c>
      <c r="C106" s="177" t="s">
        <v>3</v>
      </c>
      <c r="D106" s="177" t="s">
        <v>4</v>
      </c>
      <c r="E106" s="177" t="s">
        <v>5</v>
      </c>
      <c r="F106" s="177" t="s">
        <v>6</v>
      </c>
      <c r="G106" s="177" t="s">
        <v>7</v>
      </c>
      <c r="H106" s="177" t="s">
        <v>8</v>
      </c>
      <c r="I106" s="177" t="s">
        <v>9</v>
      </c>
      <c r="J106" s="177" t="s">
        <v>46</v>
      </c>
      <c r="K106" s="177" t="s">
        <v>10</v>
      </c>
      <c r="L106" s="177" t="s">
        <v>11</v>
      </c>
      <c r="M106" s="177" t="s">
        <v>12</v>
      </c>
      <c r="N106" s="273"/>
    </row>
    <row r="107" spans="1:14" ht="12.75">
      <c r="A107" s="71" t="s">
        <v>50</v>
      </c>
      <c r="B107" s="130"/>
      <c r="C107" s="130">
        <f>+Daño!C114/Ocurrencia!C69</f>
        <v>800</v>
      </c>
      <c r="D107" s="130">
        <f>+Daño!D114/Ocurrencia!D69</f>
        <v>464.84375</v>
      </c>
      <c r="E107" s="130">
        <f>+Daño!E114/Ocurrencia!E69</f>
        <v>650</v>
      </c>
      <c r="F107" s="130"/>
      <c r="G107" s="130">
        <f>+Daño!G114/Ocurrencia!G69</f>
        <v>1024.5333333333333</v>
      </c>
      <c r="H107" s="130">
        <f>+Daño!H114/Ocurrencia!H69</f>
        <v>301.825</v>
      </c>
      <c r="I107" s="130">
        <f>+Daño!I114/Ocurrencia!I69</f>
        <v>296.06666666666666</v>
      </c>
      <c r="J107" s="130"/>
      <c r="K107" s="130"/>
      <c r="L107" s="130"/>
      <c r="M107" s="130">
        <f>+Daño!M114/Ocurrencia!M69</f>
        <v>1903.6666666666667</v>
      </c>
      <c r="N107" s="130">
        <f>+Daño!N114/Ocurrencia!N69</f>
        <v>832.24</v>
      </c>
    </row>
    <row r="108" spans="1:14" ht="12.75">
      <c r="A108" s="10" t="s">
        <v>51</v>
      </c>
      <c r="B108" s="12"/>
      <c r="C108" s="12"/>
      <c r="D108" s="12">
        <f>+Daño!D115/Ocurrencia!D70</f>
        <v>755.0676923076923</v>
      </c>
      <c r="E108" s="12">
        <f>+Daño!E115/Ocurrencia!E70</f>
        <v>1081.2</v>
      </c>
      <c r="F108" s="12">
        <f>+Daño!F115/Ocurrencia!F70</f>
        <v>1206.5555555555557</v>
      </c>
      <c r="G108" s="12">
        <f>+Daño!G115/Ocurrencia!G70</f>
        <v>291.2</v>
      </c>
      <c r="H108" s="12">
        <f>+Daño!H115/Ocurrencia!H70</f>
        <v>561.1833333333333</v>
      </c>
      <c r="I108" s="12">
        <f>+Daño!I115/Ocurrencia!I70</f>
        <v>423.4777777777778</v>
      </c>
      <c r="J108" s="12"/>
      <c r="K108" s="12"/>
      <c r="L108" s="12"/>
      <c r="M108" s="12"/>
      <c r="N108" s="12">
        <f>+Daño!N115/Ocurrencia!N70</f>
        <v>725.6209259259259</v>
      </c>
    </row>
    <row r="109" spans="1:14" ht="12.75">
      <c r="A109" s="10" t="s">
        <v>52</v>
      </c>
      <c r="B109" s="12"/>
      <c r="C109" s="12"/>
      <c r="D109" s="12">
        <f>+Daño!D116/Ocurrencia!D71</f>
        <v>1080.391818181818</v>
      </c>
      <c r="E109" s="12">
        <f>+Daño!E116/Ocurrencia!E71</f>
        <v>629</v>
      </c>
      <c r="F109" s="12">
        <f>+Daño!F116/Ocurrencia!F71</f>
        <v>762.4285714285714</v>
      </c>
      <c r="G109" s="12">
        <f>+Daño!G116/Ocurrencia!G71</f>
        <v>283.625</v>
      </c>
      <c r="H109" s="12">
        <f>+Daño!H116/Ocurrencia!H71</f>
        <v>550.5166666666667</v>
      </c>
      <c r="I109" s="12">
        <f>+Daño!I116/Ocurrencia!I71</f>
        <v>736.9605263157895</v>
      </c>
      <c r="J109" s="12">
        <f>+Daño!J116/Ocurrencia!J71</f>
        <v>300.42857142857144</v>
      </c>
      <c r="K109" s="12">
        <f>+Daño!K116/Ocurrencia!K71</f>
        <v>444.34375</v>
      </c>
      <c r="L109" s="12">
        <f>+Daño!L116/Ocurrencia!L71</f>
        <v>500</v>
      </c>
      <c r="M109" s="12"/>
      <c r="N109" s="12">
        <f>+Daño!N116/Ocurrencia!N71</f>
        <v>667.8892783505154</v>
      </c>
    </row>
    <row r="110" spans="1:14" ht="12.75">
      <c r="A110" s="10" t="s">
        <v>53</v>
      </c>
      <c r="B110" s="12"/>
      <c r="C110" s="12">
        <f>+Daño!C117/Ocurrencia!C72</f>
        <v>250</v>
      </c>
      <c r="D110" s="12"/>
      <c r="E110" s="12">
        <f>+Daño!E117/Ocurrencia!E72</f>
        <v>300</v>
      </c>
      <c r="F110" s="12">
        <f>+Daño!F117/Ocurrencia!F72</f>
        <v>309</v>
      </c>
      <c r="G110" s="12">
        <f>+Daño!G117/Ocurrencia!G72</f>
        <v>959.4442857142857</v>
      </c>
      <c r="H110" s="12">
        <f>+Daño!H117/Ocurrencia!H72</f>
        <v>1301.4108</v>
      </c>
      <c r="I110" s="12">
        <f>+Daño!I117/Ocurrencia!I72</f>
        <v>889.185</v>
      </c>
      <c r="J110" s="12"/>
      <c r="K110" s="12">
        <f>+Daño!K117/Ocurrencia!K72</f>
        <v>3186.25</v>
      </c>
      <c r="L110" s="12">
        <f>+Daño!L117/Ocurrencia!L72</f>
        <v>956.6666666666666</v>
      </c>
      <c r="M110" s="12">
        <f>+Daño!M117/Ocurrencia!M72</f>
        <v>475</v>
      </c>
      <c r="N110" s="12">
        <f>+Daño!N117/Ocurrencia!N72</f>
        <v>1235.5330612244898</v>
      </c>
    </row>
    <row r="111" spans="1:14" ht="12.75">
      <c r="A111" s="10" t="s">
        <v>54</v>
      </c>
      <c r="B111" s="12"/>
      <c r="C111" s="12">
        <f>+Daño!C118/Ocurrencia!C73</f>
        <v>1483.3333333333333</v>
      </c>
      <c r="D111" s="12">
        <f>+Daño!D118/Ocurrencia!D73</f>
        <v>1082.161904761905</v>
      </c>
      <c r="E111" s="12">
        <f>+Daño!E118/Ocurrencia!E73</f>
        <v>892.25</v>
      </c>
      <c r="F111" s="12">
        <f>+Daño!F118/Ocurrencia!F73</f>
        <v>661.4642857142857</v>
      </c>
      <c r="G111" s="12">
        <f>+Daño!G118/Ocurrencia!G73</f>
        <v>931.9538461538461</v>
      </c>
      <c r="H111" s="12">
        <f>+Daño!H118/Ocurrencia!H73</f>
        <v>431.07142857142856</v>
      </c>
      <c r="I111" s="12">
        <f>+Daño!I118/Ocurrencia!I73</f>
        <v>312.75</v>
      </c>
      <c r="J111" s="12">
        <f>+Daño!J118/Ocurrencia!J73</f>
        <v>875</v>
      </c>
      <c r="K111" s="12"/>
      <c r="L111" s="12">
        <f>+Daño!L118/Ocurrencia!L73</f>
        <v>410</v>
      </c>
      <c r="M111" s="12"/>
      <c r="N111" s="12">
        <f>+Daño!N118/Ocurrencia!N73</f>
        <v>841.4333333333334</v>
      </c>
    </row>
    <row r="112" spans="1:14" ht="12.75">
      <c r="A112" s="10" t="s">
        <v>55</v>
      </c>
      <c r="B112" s="12"/>
      <c r="C112" s="12">
        <f>+Daño!C119/Ocurrencia!C74</f>
        <v>270</v>
      </c>
      <c r="D112" s="12">
        <f>+Daño!D119/Ocurrencia!D74</f>
        <v>611.6666666666666</v>
      </c>
      <c r="E112" s="12">
        <f>+Daño!E119/Ocurrencia!E74</f>
        <v>325</v>
      </c>
      <c r="F112" s="12">
        <f>+Daño!F119/Ocurrencia!F74</f>
        <v>503.275</v>
      </c>
      <c r="G112" s="12">
        <f>+Daño!G119/Ocurrencia!G74</f>
        <v>1054.6666666666667</v>
      </c>
      <c r="H112" s="12">
        <f>+Daño!H119/Ocurrencia!H74</f>
        <v>600</v>
      </c>
      <c r="I112" s="12">
        <f>+Daño!I119/Ocurrencia!I74</f>
        <v>585</v>
      </c>
      <c r="J112" s="12"/>
      <c r="K112" s="12">
        <f>+Daño!K119/Ocurrencia!K74</f>
        <v>200</v>
      </c>
      <c r="L112" s="12">
        <f>+Daño!L119/Ocurrencia!L74</f>
        <v>368.3333333333333</v>
      </c>
      <c r="M112" s="12">
        <f>+Daño!M119/Ocurrencia!M74</f>
        <v>400</v>
      </c>
      <c r="N112" s="12">
        <f>+Daño!N119/Ocurrencia!N74</f>
        <v>561.6130434782609</v>
      </c>
    </row>
    <row r="113" spans="1:14" ht="12.75">
      <c r="A113" s="113" t="s">
        <v>27</v>
      </c>
      <c r="B113" s="12"/>
      <c r="C113" s="12"/>
      <c r="D113" s="12">
        <f>+Daño!D120/Ocurrencia!D75</f>
        <v>672.45</v>
      </c>
      <c r="E113" s="12">
        <f>+Daño!E120/Ocurrencia!E75</f>
        <v>735</v>
      </c>
      <c r="F113" s="12">
        <f>+Daño!F120/Ocurrencia!F75</f>
        <v>699.6714285714286</v>
      </c>
      <c r="G113" s="12">
        <f>+Daño!G120/Ocurrencia!G75</f>
        <v>659.75</v>
      </c>
      <c r="H113" s="12">
        <f>+Daño!H120/Ocurrencia!H75</f>
        <v>591.4285714285714</v>
      </c>
      <c r="I113" s="12">
        <f>+Daño!I120/Ocurrencia!I75</f>
        <v>769.1083333333332</v>
      </c>
      <c r="J113" s="12">
        <f>+Daño!J120/Ocurrencia!J75</f>
        <v>707.1666666666666</v>
      </c>
      <c r="K113" s="12"/>
      <c r="L113" s="12"/>
      <c r="M113" s="12"/>
      <c r="N113" s="12">
        <f>+Daño!N120/Ocurrencia!N75</f>
        <v>697.9954545454545</v>
      </c>
    </row>
    <row r="114" spans="1:14" ht="12.75">
      <c r="A114" s="113" t="s">
        <v>28</v>
      </c>
      <c r="B114" s="12"/>
      <c r="C114" s="12"/>
      <c r="D114" s="12">
        <f>+Daño!D121/Ocurrencia!D76</f>
        <v>645.7066666666666</v>
      </c>
      <c r="E114" s="12">
        <f>+Daño!E121/Ocurrencia!E76</f>
        <v>695.7833333333333</v>
      </c>
      <c r="F114" s="12">
        <f>+Daño!F121/Ocurrencia!F76</f>
        <v>602.5</v>
      </c>
      <c r="G114" s="12">
        <f>+Daño!G121/Ocurrencia!G76</f>
        <v>771.5</v>
      </c>
      <c r="H114" s="12"/>
      <c r="I114" s="12"/>
      <c r="J114" s="12">
        <f>+Daño!J121/Ocurrencia!J76</f>
        <v>228</v>
      </c>
      <c r="K114" s="12"/>
      <c r="L114" s="12"/>
      <c r="M114" s="12"/>
      <c r="N114" s="12">
        <f>+Daño!N121/Ocurrencia!N76</f>
        <v>637.8838095238095</v>
      </c>
    </row>
    <row r="115" spans="1:14" ht="12.75">
      <c r="A115" s="113" t="s">
        <v>29</v>
      </c>
      <c r="B115" s="12"/>
      <c r="C115" s="12">
        <f>+Daño!C122/Ocurrencia!C77</f>
        <v>260</v>
      </c>
      <c r="D115" s="12">
        <f>+Daño!D122/Ocurrencia!D77</f>
        <v>435.17214285714283</v>
      </c>
      <c r="E115" s="12">
        <f>+Daño!E122/Ocurrencia!E77</f>
        <v>755.475</v>
      </c>
      <c r="F115" s="12">
        <f>+Daño!F122/Ocurrencia!F77</f>
        <v>802.35</v>
      </c>
      <c r="G115" s="12">
        <f>+Daño!G122/Ocurrencia!G77</f>
        <v>1088.677777777778</v>
      </c>
      <c r="H115" s="12">
        <f>+Daño!H122/Ocurrencia!H77</f>
        <v>417.76666666666665</v>
      </c>
      <c r="I115" s="12"/>
      <c r="J115" s="12"/>
      <c r="K115" s="12"/>
      <c r="L115" s="12">
        <f>+Daño!L122/Ocurrencia!L77</f>
        <v>500</v>
      </c>
      <c r="M115" s="12">
        <f>+Daño!M122/Ocurrencia!M77</f>
        <v>1180</v>
      </c>
      <c r="N115" s="12">
        <f>+Daño!N122/Ocurrencia!N77</f>
        <v>645.0835294117646</v>
      </c>
    </row>
    <row r="116" spans="1:14" ht="12.75">
      <c r="A116" s="113" t="s">
        <v>30</v>
      </c>
      <c r="B116" s="12"/>
      <c r="C116" s="12">
        <f>+Daño!C123/Ocurrencia!C78</f>
        <v>300</v>
      </c>
      <c r="D116" s="12">
        <f>+Daño!D123/Ocurrencia!D78</f>
        <v>684.8453333333333</v>
      </c>
      <c r="E116" s="12">
        <f>+Daño!E123/Ocurrencia!E78</f>
        <v>1033.6</v>
      </c>
      <c r="F116" s="12">
        <f>+Daño!F123/Ocurrencia!F78</f>
        <v>1012.0038461538461</v>
      </c>
      <c r="G116" s="12">
        <f>+Daño!G123/Ocurrencia!G78</f>
        <v>995.4285714285714</v>
      </c>
      <c r="H116" s="12">
        <f>+Daño!H123/Ocurrencia!H78</f>
        <v>659.4455555555555</v>
      </c>
      <c r="I116" s="12"/>
      <c r="J116" s="12"/>
      <c r="K116" s="12"/>
      <c r="L116" s="12">
        <f>+Daño!L123/Ocurrencia!L78</f>
        <v>750</v>
      </c>
      <c r="M116" s="12">
        <f>+Daño!M123/Ocurrencia!M78</f>
        <v>600</v>
      </c>
      <c r="N116" s="12">
        <f>+Daño!N123/Ocurrencia!N78</f>
        <v>829.8026923076923</v>
      </c>
    </row>
    <row r="117" spans="1:14" ht="12.75">
      <c r="A117" s="113" t="s">
        <v>31</v>
      </c>
      <c r="B117" s="12"/>
      <c r="C117" s="12">
        <f>+Daño!C124/Ocurrencia!C79</f>
        <v>900</v>
      </c>
      <c r="D117" s="12">
        <f>+Daño!D124/Ocurrencia!D79</f>
        <v>403.54</v>
      </c>
      <c r="E117" s="12">
        <f>+Daño!E124/Ocurrencia!E79</f>
        <v>263.3333333333333</v>
      </c>
      <c r="F117" s="12">
        <f>+Daño!F124/Ocurrencia!F79</f>
        <v>367.11538461538464</v>
      </c>
      <c r="G117" s="12"/>
      <c r="H117" s="12">
        <f>+Daño!H124/Ocurrencia!H79</f>
        <v>382.2</v>
      </c>
      <c r="I117" s="12">
        <f>+Daño!I124/Ocurrencia!I79</f>
        <v>287.505</v>
      </c>
      <c r="J117" s="12"/>
      <c r="K117" s="12"/>
      <c r="L117" s="12"/>
      <c r="M117" s="12"/>
      <c r="N117" s="12">
        <f>+Daño!N124/Ocurrencia!N79</f>
        <v>378.2803333333334</v>
      </c>
    </row>
    <row r="118" spans="1:14" ht="12.75">
      <c r="A118" s="113" t="s">
        <v>32</v>
      </c>
      <c r="B118" s="12"/>
      <c r="C118" s="12"/>
      <c r="D118" s="12">
        <f>+Daño!D125/Ocurrencia!D80</f>
        <v>720.2025</v>
      </c>
      <c r="E118" s="12">
        <f>+Daño!E125/Ocurrencia!E80</f>
        <v>300</v>
      </c>
      <c r="F118" s="12">
        <f>+Daño!F125/Ocurrencia!F80</f>
        <v>584</v>
      </c>
      <c r="G118" s="12"/>
      <c r="H118" s="12">
        <f>+Daño!H125/Ocurrencia!H80</f>
        <v>398.9142857142857</v>
      </c>
      <c r="I118" s="12">
        <f>+Daño!I125/Ocurrencia!I80</f>
        <v>248.20000000000002</v>
      </c>
      <c r="J118" s="12">
        <f>+Daño!J125/Ocurrencia!J80</f>
        <v>286.05</v>
      </c>
      <c r="K118" s="12">
        <f>+Daño!K125/Ocurrencia!K80</f>
        <v>704.9615384615385</v>
      </c>
      <c r="L118" s="12"/>
      <c r="M118" s="12">
        <f>+Daño!M125/Ocurrencia!M80</f>
        <v>800</v>
      </c>
      <c r="N118" s="12">
        <f>+Daño!N125/Ocurrencia!N80</f>
        <v>536.3848717948719</v>
      </c>
    </row>
    <row r="119" spans="1:14" ht="12.75">
      <c r="A119" s="113" t="s">
        <v>33</v>
      </c>
      <c r="B119" s="12"/>
      <c r="C119" s="12"/>
      <c r="D119" s="12">
        <f>+Daño!D126/Ocurrencia!D81</f>
        <v>634</v>
      </c>
      <c r="E119" s="12">
        <f>+Daño!E126/Ocurrencia!E81</f>
        <v>650</v>
      </c>
      <c r="F119" s="12">
        <f>+Daño!F126/Ocurrencia!F81</f>
        <v>489</v>
      </c>
      <c r="G119" s="12">
        <f>+Daño!G126/Ocurrencia!G81</f>
        <v>417.14</v>
      </c>
      <c r="H119" s="12">
        <f>+Daño!H126/Ocurrencia!H81</f>
        <v>907.0455</v>
      </c>
      <c r="I119" s="12">
        <f>+Daño!I126/Ocurrencia!I81</f>
        <v>215.05</v>
      </c>
      <c r="J119" s="12"/>
      <c r="K119" s="12"/>
      <c r="L119" s="12"/>
      <c r="M119" s="12"/>
      <c r="N119" s="12">
        <f>+Daño!N126/Ocurrencia!N81</f>
        <v>702.8387179487179</v>
      </c>
    </row>
    <row r="120" spans="1:14" ht="12.75">
      <c r="A120" s="113" t="s">
        <v>34</v>
      </c>
      <c r="B120" s="12"/>
      <c r="C120" s="12">
        <f>+Daño!C127/Ocurrencia!C82</f>
        <v>250</v>
      </c>
      <c r="D120" s="12">
        <f>+Daño!D127/Ocurrencia!D82</f>
        <v>473.75</v>
      </c>
      <c r="E120" s="12">
        <f>+Daño!E127/Ocurrencia!E82</f>
        <v>500</v>
      </c>
      <c r="F120" s="12"/>
      <c r="G120" s="12">
        <f>+Daño!G127/Ocurrencia!G82</f>
        <v>270</v>
      </c>
      <c r="H120" s="12">
        <f>+Daño!H127/Ocurrencia!H82</f>
        <v>521.9166666666666</v>
      </c>
      <c r="I120" s="12">
        <f>+Daño!I127/Ocurrencia!I82</f>
        <v>325.3</v>
      </c>
      <c r="J120" s="12">
        <f>+Daño!J127/Ocurrencia!J82</f>
        <v>428.3333333333333</v>
      </c>
      <c r="K120" s="12">
        <f>+Daño!K127/Ocurrencia!K82</f>
        <v>1357.276923076923</v>
      </c>
      <c r="L120" s="12">
        <f>+Daño!L127/Ocurrencia!L82</f>
        <v>4868.933333333333</v>
      </c>
      <c r="M120" s="12"/>
      <c r="N120" s="12">
        <f>+Daño!N127/Ocurrencia!N82</f>
        <v>1376.3814814814816</v>
      </c>
    </row>
    <row r="121" spans="1:14" ht="12.75">
      <c r="A121" s="113" t="s">
        <v>35</v>
      </c>
      <c r="B121" s="12"/>
      <c r="C121" s="12"/>
      <c r="D121" s="12">
        <f>+Daño!D128/Ocurrencia!D83</f>
        <v>795</v>
      </c>
      <c r="E121" s="12"/>
      <c r="F121" s="12">
        <f>+Daño!F128/Ocurrencia!F83</f>
        <v>3524.875</v>
      </c>
      <c r="G121" s="12">
        <f>+Daño!G128/Ocurrencia!G83</f>
        <v>395.02</v>
      </c>
      <c r="H121" s="12">
        <f>+Daño!H128/Ocurrencia!H83</f>
        <v>1386.3121212121214</v>
      </c>
      <c r="I121" s="12">
        <f>+Daño!I128/Ocurrencia!I83</f>
        <v>654.1333333333333</v>
      </c>
      <c r="J121" s="12">
        <f>+Daño!J128/Ocurrencia!J83</f>
        <v>240</v>
      </c>
      <c r="K121" s="12">
        <f>+Daño!K128/Ocurrencia!K83</f>
        <v>515</v>
      </c>
      <c r="L121" s="12"/>
      <c r="M121" s="12"/>
      <c r="N121" s="12">
        <f>+Daño!N128/Ocurrencia!N83</f>
        <v>1430.0379310344827</v>
      </c>
    </row>
    <row r="122" spans="1:14" ht="12.75">
      <c r="A122" s="113" t="s">
        <v>36</v>
      </c>
      <c r="B122" s="12"/>
      <c r="C122" s="12"/>
      <c r="D122" s="12">
        <f>+Daño!D129/Ocurrencia!D84</f>
        <v>430.66</v>
      </c>
      <c r="E122" s="12"/>
      <c r="F122" s="12">
        <f>+Daño!F129/Ocurrencia!F84</f>
        <v>952.6666666666666</v>
      </c>
      <c r="G122" s="12">
        <f>+Daño!G129/Ocurrencia!G84</f>
        <v>500</v>
      </c>
      <c r="H122" s="12">
        <f>+Daño!H129/Ocurrencia!H84</f>
        <v>250</v>
      </c>
      <c r="I122" s="12">
        <f>+Daño!I129/Ocurrencia!I84</f>
        <v>374.47</v>
      </c>
      <c r="J122" s="12"/>
      <c r="K122" s="12"/>
      <c r="L122" s="12"/>
      <c r="M122" s="12"/>
      <c r="N122" s="12">
        <f>+Daño!N129/Ocurrencia!N84</f>
        <v>542.52</v>
      </c>
    </row>
    <row r="123" spans="1:14" ht="12.75">
      <c r="A123" s="113" t="s">
        <v>37</v>
      </c>
      <c r="B123" s="12"/>
      <c r="C123" s="12"/>
      <c r="D123" s="12">
        <f>+Daño!D130/Ocurrencia!D85</f>
        <v>325.6666666666667</v>
      </c>
      <c r="E123" s="12">
        <f>+Daño!E130/Ocurrencia!E85</f>
        <v>300</v>
      </c>
      <c r="F123" s="12"/>
      <c r="G123" s="12"/>
      <c r="H123" s="12"/>
      <c r="I123" s="12">
        <f>+Daño!I130/Ocurrencia!I85</f>
        <v>373</v>
      </c>
      <c r="J123" s="12"/>
      <c r="K123" s="12"/>
      <c r="L123" s="12"/>
      <c r="M123" s="12"/>
      <c r="N123" s="12">
        <f>+Daño!N130/Ocurrencia!N85</f>
        <v>330</v>
      </c>
    </row>
    <row r="124" spans="1:14" ht="12.75">
      <c r="A124" s="113" t="s">
        <v>38</v>
      </c>
      <c r="B124" s="12"/>
      <c r="C124" s="12">
        <f>+Daño!C131/Ocurrencia!C86</f>
        <v>2000</v>
      </c>
      <c r="D124" s="12">
        <f>+Daño!D131/Ocurrencia!D86</f>
        <v>1003.25</v>
      </c>
      <c r="E124" s="12">
        <f>+Daño!E131/Ocurrencia!E86</f>
        <v>250</v>
      </c>
      <c r="F124" s="12">
        <f>+Daño!F131/Ocurrencia!F86</f>
        <v>496.6666666666667</v>
      </c>
      <c r="G124" s="12">
        <f>+Daño!G131/Ocurrencia!G86</f>
        <v>380.6</v>
      </c>
      <c r="H124" s="12">
        <f>+Daño!H131/Ocurrencia!H86</f>
        <v>833.2836363636363</v>
      </c>
      <c r="I124" s="12">
        <f>+Daño!I131/Ocurrencia!I86</f>
        <v>1839.9046666666666</v>
      </c>
      <c r="J124" s="12">
        <f>+Daño!J131/Ocurrencia!J86</f>
        <v>587.6666666666666</v>
      </c>
      <c r="K124" s="12">
        <f>+Daño!K131/Ocurrencia!K86</f>
        <v>370.2142857142857</v>
      </c>
      <c r="L124" s="12"/>
      <c r="M124" s="12"/>
      <c r="N124" s="12">
        <f>+Daño!N131/Ocurrencia!N86</f>
        <v>958.5847142857142</v>
      </c>
    </row>
    <row r="125" spans="1:14" ht="12.75">
      <c r="A125" s="113" t="s">
        <v>39</v>
      </c>
      <c r="B125" s="12"/>
      <c r="C125" s="12">
        <f>+Daño!C132/Ocurrencia!C87</f>
        <v>351.25</v>
      </c>
      <c r="D125" s="12">
        <f>+Daño!D132/Ocurrencia!D87</f>
        <v>685.2470000000001</v>
      </c>
      <c r="E125" s="12">
        <f>+Daño!E132/Ocurrencia!E87</f>
        <v>1442.6666666666667</v>
      </c>
      <c r="F125" s="12">
        <f>+Daño!F132/Ocurrencia!F87</f>
        <v>604.4166666666666</v>
      </c>
      <c r="G125" s="12">
        <f>+Daño!G132/Ocurrencia!G87</f>
        <v>395.8</v>
      </c>
      <c r="H125" s="12">
        <f>+Daño!H132/Ocurrencia!H87</f>
        <v>210.5</v>
      </c>
      <c r="I125" s="12">
        <f>+Daño!I132/Ocurrencia!I87</f>
        <v>302.05</v>
      </c>
      <c r="J125" s="12"/>
      <c r="K125" s="12"/>
      <c r="L125" s="12"/>
      <c r="M125" s="12"/>
      <c r="N125" s="12">
        <f>+Daño!N132/Ocurrencia!N87</f>
        <v>601.1202631578948</v>
      </c>
    </row>
    <row r="126" spans="1:14" ht="12.75">
      <c r="A126" s="113" t="s">
        <v>40</v>
      </c>
      <c r="B126" s="12"/>
      <c r="C126" s="12">
        <f>+Daño!C133/Ocurrencia!C88</f>
        <v>283.3333333333333</v>
      </c>
      <c r="D126" s="12">
        <f>+Daño!D133/Ocurrencia!D88</f>
        <v>758.60625</v>
      </c>
      <c r="E126" s="12">
        <f>+Daño!E133/Ocurrencia!E88</f>
        <v>1000</v>
      </c>
      <c r="F126" s="12">
        <f>+Daño!F133/Ocurrencia!F88</f>
        <v>487.54545454545456</v>
      </c>
      <c r="G126" s="12">
        <f>+Daño!G133/Ocurrencia!G88</f>
        <v>400</v>
      </c>
      <c r="H126" s="12">
        <f>+Daño!H133/Ocurrencia!H88</f>
        <v>512.9727272727273</v>
      </c>
      <c r="I126" s="12">
        <f>+Daño!I133/Ocurrencia!I88</f>
        <v>628.135</v>
      </c>
      <c r="J126" s="12"/>
      <c r="K126" s="12"/>
      <c r="L126" s="12">
        <f>+Daño!L133/Ocurrencia!L88</f>
        <v>297.19</v>
      </c>
      <c r="M126" s="12"/>
      <c r="N126" s="12">
        <f>+Daño!N133/Ocurrencia!N88</f>
        <v>604.0626</v>
      </c>
    </row>
    <row r="127" spans="1:14" ht="12.75">
      <c r="A127" s="113" t="s">
        <v>41</v>
      </c>
      <c r="B127" s="12"/>
      <c r="C127" s="12">
        <f>+Daño!C134/Ocurrencia!C89</f>
        <v>1200</v>
      </c>
      <c r="D127" s="12">
        <f>+Daño!D134/Ocurrencia!D89</f>
        <v>980.3399999999999</v>
      </c>
      <c r="E127" s="12">
        <f>+Daño!E134/Ocurrencia!E89</f>
        <v>703</v>
      </c>
      <c r="F127" s="12">
        <f>+Daño!F134/Ocurrencia!F89</f>
        <v>586.0454545454545</v>
      </c>
      <c r="G127" s="12">
        <f>+Daño!G134/Ocurrencia!G89</f>
        <v>426.9</v>
      </c>
      <c r="H127" s="12">
        <f>+Daño!H134/Ocurrencia!H89</f>
        <v>428.6233333333333</v>
      </c>
      <c r="I127" s="12">
        <f>+Daño!I134/Ocurrencia!I89</f>
        <v>572.952</v>
      </c>
      <c r="J127" s="12"/>
      <c r="K127" s="12"/>
      <c r="L127" s="12">
        <f>+Daño!L134/Ocurrencia!L89</f>
        <v>259</v>
      </c>
      <c r="M127" s="12">
        <f>+Daño!M134/Ocurrencia!M89</f>
        <v>15470</v>
      </c>
      <c r="N127" s="12">
        <f>+Daño!N134/Ocurrencia!N89</f>
        <v>914.0408163265306</v>
      </c>
    </row>
    <row r="128" spans="1:14" ht="12.75">
      <c r="A128" s="113" t="s">
        <v>42</v>
      </c>
      <c r="B128" s="12"/>
      <c r="C128" s="12">
        <f>+Daño!C135/Ocurrencia!C90</f>
        <v>335</v>
      </c>
      <c r="D128" s="12">
        <f>+Daño!D135/Ocurrencia!D90</f>
        <v>247.9725</v>
      </c>
      <c r="E128" s="12">
        <f>+Daño!E135/Ocurrencia!E90</f>
        <v>251</v>
      </c>
      <c r="F128" s="12">
        <f>+Daño!F135/Ocurrencia!F90</f>
        <v>589.5714285714286</v>
      </c>
      <c r="G128" s="12">
        <f>+Daño!G135/Ocurrencia!G90</f>
        <v>201</v>
      </c>
      <c r="H128" s="12">
        <f>+Daño!H135/Ocurrencia!H90</f>
        <v>281.5</v>
      </c>
      <c r="I128" s="12"/>
      <c r="J128" s="12"/>
      <c r="K128" s="12"/>
      <c r="L128" s="12">
        <f>+Daño!L135/Ocurrencia!L90</f>
        <v>410.6666666666667</v>
      </c>
      <c r="M128" s="12"/>
      <c r="N128" s="12">
        <f>+Daño!N135/Ocurrencia!N90</f>
        <v>403.7047368421052</v>
      </c>
    </row>
    <row r="129" spans="1:14" ht="12.75">
      <c r="A129" s="113" t="s">
        <v>43</v>
      </c>
      <c r="B129" s="12"/>
      <c r="C129" s="12"/>
      <c r="D129" s="12">
        <f>+Daño!D136/Ocurrencia!D91</f>
        <v>443.075</v>
      </c>
      <c r="E129" s="12"/>
      <c r="F129" s="12">
        <f>+Daño!F136/Ocurrencia!F91</f>
        <v>581.5</v>
      </c>
      <c r="G129" s="12"/>
      <c r="H129" s="12">
        <f>+Daño!H136/Ocurrencia!H91</f>
        <v>1176.7365217391305</v>
      </c>
      <c r="I129" s="12"/>
      <c r="J129" s="12"/>
      <c r="K129" s="12"/>
      <c r="L129" s="12">
        <f>+Daño!L136/Ocurrencia!L91</f>
        <v>450</v>
      </c>
      <c r="M129" s="12"/>
      <c r="N129" s="12">
        <f>+Daño!N136/Ocurrencia!N91</f>
        <v>983.9875757575757</v>
      </c>
    </row>
    <row r="130" spans="1:14" ht="12.75">
      <c r="A130" s="113" t="s">
        <v>47</v>
      </c>
      <c r="B130" s="12"/>
      <c r="C130" s="12"/>
      <c r="D130" s="12">
        <f>+Daño!D137/Ocurrencia!D92</f>
        <v>1995.095</v>
      </c>
      <c r="E130" s="12"/>
      <c r="F130" s="12">
        <f>+Daño!F137/Ocurrencia!F92</f>
        <v>864.3333333333334</v>
      </c>
      <c r="G130" s="12">
        <f>+Daño!G137/Ocurrencia!G92</f>
        <v>303.375</v>
      </c>
      <c r="H130" s="12">
        <f>+Daño!H137/Ocurrencia!H92</f>
        <v>463.7833333333333</v>
      </c>
      <c r="I130" s="12">
        <f>+Daño!I137/Ocurrencia!I92</f>
        <v>491.2885714285714</v>
      </c>
      <c r="J130" s="12">
        <f>+Daño!J137/Ocurrencia!J92</f>
        <v>303</v>
      </c>
      <c r="K130" s="12">
        <f>+Daño!K137/Ocurrencia!K92</f>
        <v>481.6333333333333</v>
      </c>
      <c r="L130" s="12">
        <f>+Daño!L137/Ocurrencia!L92</f>
        <v>300</v>
      </c>
      <c r="M130" s="12">
        <f>+Daño!M137/Ocurrencia!M92</f>
        <v>250</v>
      </c>
      <c r="N130" s="12">
        <f>+Daño!N137/Ocurrencia!N92</f>
        <v>589.1651351351352</v>
      </c>
    </row>
    <row r="131" spans="1:14" ht="12.75">
      <c r="A131" s="113" t="s">
        <v>48</v>
      </c>
      <c r="B131" s="12"/>
      <c r="C131" s="12"/>
      <c r="D131" s="12">
        <f>+Daño!D138/Ocurrencia!D93</f>
        <v>311.07142857142856</v>
      </c>
      <c r="E131" s="12">
        <f>+Daño!E138/Ocurrencia!E93</f>
        <v>1234</v>
      </c>
      <c r="F131" s="12">
        <f>+Daño!F138/Ocurrencia!F93</f>
        <v>591.38</v>
      </c>
      <c r="G131" s="12">
        <f>+Daño!G138/Ocurrencia!G93</f>
        <v>787.9166666666666</v>
      </c>
      <c r="H131" s="12">
        <f>+Daño!H138/Ocurrencia!H93</f>
        <v>565.4227999999999</v>
      </c>
      <c r="I131" s="12">
        <f>+Daño!I138/Ocurrencia!I93</f>
        <v>1097.9728571428573</v>
      </c>
      <c r="J131" s="12">
        <f>+Daño!J138/Ocurrencia!J93</f>
        <v>358</v>
      </c>
      <c r="K131" s="12"/>
      <c r="L131" s="12">
        <f>+Daño!L138/Ocurrencia!L93</f>
        <v>3122</v>
      </c>
      <c r="M131" s="12"/>
      <c r="N131" s="12">
        <f>+Daño!N138/Ocurrencia!N93</f>
        <v>708.8835483870968</v>
      </c>
    </row>
    <row r="132" spans="1:14" ht="12.75">
      <c r="A132" s="113" t="s">
        <v>63</v>
      </c>
      <c r="B132" s="12"/>
      <c r="C132" s="12">
        <f>+Daño!C139/Ocurrencia!C94</f>
        <v>210</v>
      </c>
      <c r="D132" s="12">
        <f>+Daño!D139/Ocurrencia!D94</f>
        <v>757.4846153846154</v>
      </c>
      <c r="E132" s="12">
        <f>+Daño!E139/Ocurrencia!E94</f>
        <v>700.6153846153846</v>
      </c>
      <c r="F132" s="12">
        <f>+Daño!F139/Ocurrencia!F94</f>
        <v>807.9273333333333</v>
      </c>
      <c r="G132" s="12">
        <f>+Daño!G139/Ocurrencia!G94</f>
        <v>339.625</v>
      </c>
      <c r="H132" s="12">
        <f>+Daño!H139/Ocurrencia!H94</f>
        <v>935.1863636363636</v>
      </c>
      <c r="I132" s="12"/>
      <c r="J132" s="12"/>
      <c r="K132" s="12"/>
      <c r="L132" s="12"/>
      <c r="M132" s="12"/>
      <c r="N132" s="12">
        <f>+Daño!N139/Ocurrencia!N94</f>
        <v>702.2578461538461</v>
      </c>
    </row>
    <row r="133" spans="1:14" ht="12.75">
      <c r="A133" s="114" t="s">
        <v>73</v>
      </c>
      <c r="B133" s="12"/>
      <c r="C133" s="12"/>
      <c r="D133" s="12">
        <f>+Daño!D140/Ocurrencia!D95</f>
        <v>793.332</v>
      </c>
      <c r="E133" s="12">
        <f>+Daño!E140/Ocurrencia!E95</f>
        <v>410.84615384615387</v>
      </c>
      <c r="F133" s="12">
        <f>+Daño!F140/Ocurrencia!F95</f>
        <v>800.56875</v>
      </c>
      <c r="G133" s="12">
        <f>+Daño!G140/Ocurrencia!G95</f>
        <v>2044</v>
      </c>
      <c r="H133" s="12"/>
      <c r="I133" s="12"/>
      <c r="J133" s="12"/>
      <c r="K133" s="12"/>
      <c r="L133" s="12"/>
      <c r="M133" s="12"/>
      <c r="N133" s="12">
        <f>+Daño!N140/Ocurrencia!N95</f>
        <v>863.3208108108108</v>
      </c>
    </row>
    <row r="134" spans="1:14" ht="12.75">
      <c r="A134" s="114" t="s">
        <v>78</v>
      </c>
      <c r="B134" s="12"/>
      <c r="C134" s="12">
        <f>Daño!C141/Ocurrencia!C96</f>
        <v>275</v>
      </c>
      <c r="D134" s="12">
        <f>Daño!D141/Ocurrencia!D96</f>
        <v>731</v>
      </c>
      <c r="E134" s="12">
        <f>Daño!E141/Ocurrencia!E96</f>
        <v>255</v>
      </c>
      <c r="F134" s="12">
        <f>Daño!F141/Ocurrencia!F96</f>
        <v>1262.5714285714287</v>
      </c>
      <c r="G134" s="12">
        <f>Daño!G141/Ocurrencia!G96</f>
        <v>1130.1799999999998</v>
      </c>
      <c r="H134" s="12">
        <f>Daño!H141/Ocurrencia!H96</f>
        <v>3638.3144444444447</v>
      </c>
      <c r="I134" s="12">
        <f>Daño!I141/Ocurrencia!I96</f>
        <v>494.5123076923077</v>
      </c>
      <c r="J134" s="12"/>
      <c r="K134" s="12"/>
      <c r="L134" s="12"/>
      <c r="M134" s="12">
        <f>Daño!M141/Ocurrencia!M96</f>
        <v>17606.3</v>
      </c>
      <c r="N134" s="12">
        <f>Daño!N141/Ocurrencia!N96</f>
        <v>1838.39225</v>
      </c>
    </row>
    <row r="135" spans="1:14" ht="12.75">
      <c r="A135" s="114" t="s">
        <v>79</v>
      </c>
      <c r="B135" s="12"/>
      <c r="C135" s="12"/>
      <c r="D135" s="12">
        <f>Daño!D142/Ocurrencia!D97</f>
        <v>523.4</v>
      </c>
      <c r="E135" s="12"/>
      <c r="F135" s="12">
        <f>Daño!F142/Ocurrencia!F97</f>
        <v>245.25</v>
      </c>
      <c r="G135" s="12">
        <f>Daño!G142/Ocurrencia!G97</f>
        <v>278.3333333333333</v>
      </c>
      <c r="H135" s="12">
        <f>Daño!H142/Ocurrencia!H97</f>
        <v>370</v>
      </c>
      <c r="I135" s="12">
        <f>Daño!I142/Ocurrencia!I97</f>
        <v>340.8</v>
      </c>
      <c r="J135" s="12"/>
      <c r="K135" s="12"/>
      <c r="L135" s="12"/>
      <c r="M135" s="12">
        <f>Daño!M142/Ocurrencia!M97</f>
        <v>206</v>
      </c>
      <c r="N135" s="12">
        <f>Daño!N142/Ocurrencia!N97</f>
        <v>296.35</v>
      </c>
    </row>
    <row r="136" spans="1:14" ht="12.75">
      <c r="A136" s="195" t="s">
        <v>91</v>
      </c>
      <c r="B136" s="192"/>
      <c r="C136" s="192">
        <f>Daño!C143/Ocurrencia!C98</f>
        <v>259</v>
      </c>
      <c r="D136" s="192">
        <f>Daño!D143/Ocurrencia!D98</f>
        <v>1006.6</v>
      </c>
      <c r="E136" s="192">
        <f>Daño!E143/Ocurrencia!E98</f>
        <v>1854.919090909091</v>
      </c>
      <c r="F136" s="192">
        <f>Daño!F143/Ocurrencia!F98</f>
        <v>375.1</v>
      </c>
      <c r="G136" s="192">
        <f>Daño!G143/Ocurrencia!G98</f>
        <v>1990.095</v>
      </c>
      <c r="H136" s="192">
        <f>Daño!H143/Ocurrencia!H98</f>
        <v>802.1904875</v>
      </c>
      <c r="I136" s="192">
        <f>Daño!I143/Ocurrencia!I98</f>
        <v>1119.5263636363636</v>
      </c>
      <c r="J136" s="192"/>
      <c r="K136" s="192">
        <f>Daño!K143/Ocurrencia!K98</f>
        <v>793</v>
      </c>
      <c r="L136" s="192">
        <f>Daño!L143/Ocurrencia!L98</f>
        <v>1610.8</v>
      </c>
      <c r="M136" s="192"/>
      <c r="N136" s="192">
        <f>Daño!N143/Ocurrencia!N98</f>
        <v>1181.1984197183099</v>
      </c>
    </row>
    <row r="137" spans="1:14" ht="12.75">
      <c r="A137" s="195" t="s">
        <v>93</v>
      </c>
      <c r="B137" s="192"/>
      <c r="C137" s="192"/>
      <c r="D137" s="192">
        <f>Daño!D144/Ocurrencia!D99</f>
        <v>630</v>
      </c>
      <c r="E137" s="192">
        <f>Daño!E144/Ocurrencia!E99</f>
        <v>410.25</v>
      </c>
      <c r="F137" s="192">
        <f>Daño!F144/Ocurrencia!F99</f>
        <v>677</v>
      </c>
      <c r="G137" s="192">
        <f>Daño!G144/Ocurrencia!G99</f>
        <v>2342.777777777778</v>
      </c>
      <c r="H137" s="192">
        <f>Daño!H144/Ocurrencia!H99</f>
        <v>683.5158333333334</v>
      </c>
      <c r="I137" s="192">
        <f>Daño!I144/Ocurrencia!I99</f>
        <v>785.3207142857143</v>
      </c>
      <c r="J137" s="192"/>
      <c r="K137" s="192">
        <f>Daño!K144/Ocurrencia!K99</f>
        <v>416.68333333333334</v>
      </c>
      <c r="L137" s="192"/>
      <c r="M137" s="192"/>
      <c r="N137" s="192">
        <f>Daño!N144/Ocurrencia!N99</f>
        <v>830.2084684684686</v>
      </c>
    </row>
    <row r="138" spans="1:14" ht="12.75">
      <c r="A138" s="115" t="s">
        <v>102</v>
      </c>
      <c r="B138" s="133"/>
      <c r="C138" s="133"/>
      <c r="D138" s="133">
        <f>Daño!D145/Ocurrencia!D100</f>
        <v>403</v>
      </c>
      <c r="E138" s="133">
        <f>Daño!E145/Ocurrencia!E100</f>
        <v>285</v>
      </c>
      <c r="F138" s="133">
        <f>Daño!F145/Ocurrencia!F100</f>
        <v>631.5</v>
      </c>
      <c r="G138" s="133">
        <f>Daño!G145/Ocurrencia!G100</f>
        <v>218.75</v>
      </c>
      <c r="H138" s="133">
        <f>Daño!H145/Ocurrencia!H100</f>
        <v>348.64</v>
      </c>
      <c r="I138" s="133">
        <f>Daño!I145/Ocurrencia!I100</f>
        <v>689.2666666666667</v>
      </c>
      <c r="J138" s="133">
        <f>Daño!J145/Ocurrencia!J100</f>
        <v>247.7</v>
      </c>
      <c r="K138" s="133">
        <f>Daño!K145/Ocurrencia!K100</f>
        <v>684.5</v>
      </c>
      <c r="L138" s="133">
        <f>Daño!L145/Ocurrencia!L100</f>
        <v>1435</v>
      </c>
      <c r="M138" s="133"/>
      <c r="N138" s="133">
        <f>Daño!N145/Ocurrencia!N100</f>
        <v>563.1055555555555</v>
      </c>
    </row>
    <row r="139" spans="1:14" ht="30">
      <c r="A139" s="167" t="s">
        <v>109</v>
      </c>
      <c r="B139" s="175">
        <v>0</v>
      </c>
      <c r="C139" s="175">
        <f>Daño!C147/Ocurrencia!C102</f>
        <v>1169.3975</v>
      </c>
      <c r="D139" s="175">
        <f>Daño!D147/Ocurrencia!D102</f>
        <v>714.1387782805429</v>
      </c>
      <c r="E139" s="175">
        <f>Daño!E147/Ocurrencia!E102</f>
        <v>943.3945240281604</v>
      </c>
      <c r="F139" s="175">
        <f>Daño!F147/Ocurrencia!F102</f>
        <v>842.2907229280096</v>
      </c>
      <c r="G139" s="175">
        <f>Daño!G147/Ocurrencia!G102</f>
        <v>1045.7832558708415</v>
      </c>
      <c r="H139" s="175">
        <f>Daño!H147/Ocurrencia!H102</f>
        <v>938.253491434283</v>
      </c>
      <c r="I139" s="175">
        <f>Daño!I147/Ocurrencia!I102</f>
        <v>989.2166050251257</v>
      </c>
      <c r="J139" s="175">
        <f>Daño!J147/Ocurrencia!J102</f>
        <v>1125.2892361111112</v>
      </c>
      <c r="K139" s="175">
        <f>Daño!K147/Ocurrencia!K102</f>
        <v>2645.6798780487807</v>
      </c>
      <c r="L139" s="175">
        <f>Daño!L147/Ocurrencia!L102</f>
        <v>3223.6376875</v>
      </c>
      <c r="M139" s="175">
        <f>Daño!M147/Ocurrencia!M102</f>
        <v>8097.867464114833</v>
      </c>
      <c r="N139" s="176">
        <f>Daño!N147/Ocurrencia!N102</f>
        <v>842.4173359078591</v>
      </c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9" ht="45">
      <c r="A141" s="162" t="s">
        <v>96</v>
      </c>
      <c r="B141" s="173">
        <f>SUM(B131:B135)</f>
        <v>0</v>
      </c>
      <c r="C141" s="173">
        <f>Daño!C151/Ocurrencia!C106</f>
        <v>674.1666666666667</v>
      </c>
      <c r="D141" s="173">
        <f>Daño!D151/Ocurrencia!D106</f>
        <v>791.756</v>
      </c>
      <c r="E141" s="173">
        <f>Daño!E151/Ocurrencia!E106</f>
        <v>1191.427155172414</v>
      </c>
      <c r="F141" s="173">
        <f>Daño!F151/Ocurrencia!F106</f>
        <v>685.5387499999999</v>
      </c>
      <c r="G141" s="173">
        <f>Daño!G151/Ocurrencia!G106</f>
        <v>1820.4582857142857</v>
      </c>
      <c r="H141" s="173">
        <f>Daño!H151/Ocurrencia!H106</f>
        <v>1422.5090282258063</v>
      </c>
      <c r="I141" s="173">
        <f>Daño!I151/Ocurrencia!I106</f>
        <v>971.4126865671642</v>
      </c>
      <c r="J141" s="173">
        <v>0</v>
      </c>
      <c r="K141" s="173">
        <v>0</v>
      </c>
      <c r="L141" s="173">
        <f>Daño!L151/Ocurrencia!L106</f>
        <v>2934.6666666666665</v>
      </c>
      <c r="M141" s="173">
        <f>Daño!M151/Ocurrencia!M106</f>
        <v>14843.583333333332</v>
      </c>
      <c r="N141" s="174">
        <f>Daño!N151/Ocurrencia!N106</f>
        <v>1051.8560435424354</v>
      </c>
      <c r="S141" s="8"/>
    </row>
    <row r="142" ht="12.75">
      <c r="A142" s="3" t="s">
        <v>56</v>
      </c>
    </row>
    <row r="146" ht="12.75">
      <c r="A146" s="56" t="s">
        <v>45</v>
      </c>
    </row>
    <row r="147" ht="12.75">
      <c r="A147" s="56" t="s">
        <v>95</v>
      </c>
    </row>
    <row r="148" ht="12.75">
      <c r="A148" s="251" t="s">
        <v>101</v>
      </c>
    </row>
    <row r="170" spans="5:9" ht="15">
      <c r="E170" s="269" t="s">
        <v>89</v>
      </c>
      <c r="F170" s="270"/>
      <c r="G170" s="270"/>
      <c r="H170" s="270"/>
      <c r="I170" s="271"/>
    </row>
    <row r="171" spans="5:9" ht="30">
      <c r="E171" s="117" t="s">
        <v>69</v>
      </c>
      <c r="F171" s="118" t="s">
        <v>99</v>
      </c>
      <c r="G171" s="118" t="s">
        <v>100</v>
      </c>
      <c r="H171" s="118" t="s">
        <v>71</v>
      </c>
      <c r="I171" s="119" t="s">
        <v>72</v>
      </c>
    </row>
    <row r="172" spans="5:9" ht="12.75">
      <c r="E172" s="134" t="s">
        <v>2</v>
      </c>
      <c r="F172" s="30">
        <v>0</v>
      </c>
      <c r="G172" s="30">
        <f>+B138</f>
        <v>0</v>
      </c>
      <c r="H172" s="138">
        <f aca="true" t="shared" si="2" ref="H172:H184">+G172-F172</f>
        <v>0</v>
      </c>
      <c r="I172" s="103">
        <f aca="true" t="shared" si="3" ref="I172:I184">IF(G172&gt;0,(G172-F172)*100/F172,0)</f>
        <v>0</v>
      </c>
    </row>
    <row r="173" spans="5:9" ht="12.75">
      <c r="E173" s="135" t="s">
        <v>3</v>
      </c>
      <c r="F173" s="16">
        <f>AVERAGE(C133:C137)</f>
        <v>267</v>
      </c>
      <c r="G173" s="16">
        <f>+C138</f>
        <v>0</v>
      </c>
      <c r="H173" s="139">
        <f t="shared" si="2"/>
        <v>-267</v>
      </c>
      <c r="I173" s="104">
        <f t="shared" si="3"/>
        <v>0</v>
      </c>
    </row>
    <row r="174" spans="5:9" ht="12.75">
      <c r="E174" s="135" t="s">
        <v>4</v>
      </c>
      <c r="F174" s="16">
        <f>AVERAGE(D133:D137)</f>
        <v>736.8664</v>
      </c>
      <c r="G174" s="16">
        <f>+D138</f>
        <v>403</v>
      </c>
      <c r="H174" s="139">
        <f t="shared" si="2"/>
        <v>-333.8664</v>
      </c>
      <c r="I174" s="105">
        <f t="shared" si="3"/>
        <v>-45.30894609932004</v>
      </c>
    </row>
    <row r="175" spans="5:9" ht="12.75">
      <c r="E175" s="136" t="s">
        <v>5</v>
      </c>
      <c r="F175" s="16">
        <f>AVERAGE(E133:E137)</f>
        <v>732.7538111888111</v>
      </c>
      <c r="G175" s="16">
        <f>+E138</f>
        <v>285</v>
      </c>
      <c r="H175" s="139">
        <f t="shared" si="2"/>
        <v>-447.75381118881114</v>
      </c>
      <c r="I175" s="105">
        <f t="shared" si="3"/>
        <v>-61.105627067620524</v>
      </c>
    </row>
    <row r="176" spans="5:9" ht="12.75">
      <c r="E176" s="135" t="s">
        <v>6</v>
      </c>
      <c r="F176" s="16">
        <f>AVERAGE(F133:F137)</f>
        <v>672.0980357142857</v>
      </c>
      <c r="G176" s="16">
        <f>+F138</f>
        <v>631.5</v>
      </c>
      <c r="H176" s="139">
        <f t="shared" si="2"/>
        <v>-40.59803571428574</v>
      </c>
      <c r="I176" s="105">
        <f t="shared" si="3"/>
        <v>-6.0404931359662974</v>
      </c>
    </row>
    <row r="177" spans="5:9" ht="12.75">
      <c r="E177" s="135" t="s">
        <v>7</v>
      </c>
      <c r="F177" s="16">
        <f>AVERAGE(G133:G137)</f>
        <v>1557.0772222222222</v>
      </c>
      <c r="G177" s="16">
        <f>+G138</f>
        <v>218.75</v>
      </c>
      <c r="H177" s="139">
        <f t="shared" si="2"/>
        <v>-1338.3272222222222</v>
      </c>
      <c r="I177" s="105">
        <f t="shared" si="3"/>
        <v>-85.95124269509219</v>
      </c>
    </row>
    <row r="178" spans="5:9" ht="12.75">
      <c r="E178" s="135" t="s">
        <v>8</v>
      </c>
      <c r="F178" s="16">
        <f>AVERAGE(H133:H137)</f>
        <v>1373.5051913194443</v>
      </c>
      <c r="G178" s="16">
        <f>+H138</f>
        <v>348.64</v>
      </c>
      <c r="H178" s="139">
        <f t="shared" si="2"/>
        <v>-1024.8651913194444</v>
      </c>
      <c r="I178" s="105">
        <f t="shared" si="3"/>
        <v>-74.61676867307052</v>
      </c>
    </row>
    <row r="179" spans="5:9" ht="12.75">
      <c r="E179" s="135" t="s">
        <v>9</v>
      </c>
      <c r="F179" s="16">
        <f>AVERAGE(I133:I137)</f>
        <v>685.0398464035964</v>
      </c>
      <c r="G179" s="16">
        <f>+I138</f>
        <v>689.2666666666667</v>
      </c>
      <c r="H179" s="139">
        <f t="shared" si="2"/>
        <v>4.2268202630702945</v>
      </c>
      <c r="I179" s="104">
        <f t="shared" si="3"/>
        <v>0.61701816109833</v>
      </c>
    </row>
    <row r="180" spans="5:9" ht="12.75">
      <c r="E180" s="135" t="s">
        <v>46</v>
      </c>
      <c r="F180" s="16">
        <v>0</v>
      </c>
      <c r="G180" s="16">
        <f>+J138</f>
        <v>247.7</v>
      </c>
      <c r="H180" s="139">
        <f t="shared" si="2"/>
        <v>247.7</v>
      </c>
      <c r="I180" s="104">
        <v>0</v>
      </c>
    </row>
    <row r="181" spans="5:9" ht="12.75">
      <c r="E181" s="135" t="s">
        <v>10</v>
      </c>
      <c r="F181" s="16">
        <f>AVERAGE(K133:K137)</f>
        <v>604.8416666666667</v>
      </c>
      <c r="G181" s="16">
        <f>+K138</f>
        <v>684.5</v>
      </c>
      <c r="H181" s="139">
        <f t="shared" si="2"/>
        <v>79.6583333333333</v>
      </c>
      <c r="I181" s="104">
        <v>0</v>
      </c>
    </row>
    <row r="182" spans="5:9" ht="12.75">
      <c r="E182" s="135" t="s">
        <v>11</v>
      </c>
      <c r="F182" s="16">
        <f>AVERAGE(L133:L137)</f>
        <v>1610.8</v>
      </c>
      <c r="G182" s="16">
        <f>+L138</f>
        <v>1435</v>
      </c>
      <c r="H182" s="139">
        <f t="shared" si="2"/>
        <v>-175.79999999999995</v>
      </c>
      <c r="I182" s="105">
        <f t="shared" si="3"/>
        <v>-10.913831636453933</v>
      </c>
    </row>
    <row r="183" spans="5:9" ht="12.75">
      <c r="E183" s="137" t="s">
        <v>12</v>
      </c>
      <c r="F183" s="23">
        <f>AVERAGE(M133:M137)</f>
        <v>8906.15</v>
      </c>
      <c r="G183" s="23">
        <f>+M138</f>
        <v>0</v>
      </c>
      <c r="H183" s="140">
        <f t="shared" si="2"/>
        <v>-8906.15</v>
      </c>
      <c r="I183" s="143">
        <f t="shared" si="3"/>
        <v>0</v>
      </c>
    </row>
    <row r="184" spans="5:9" ht="15">
      <c r="E184" s="92" t="s">
        <v>70</v>
      </c>
      <c r="F184" s="141">
        <f>AVERAGE(N133:N137)</f>
        <v>1001.8939897995178</v>
      </c>
      <c r="G184" s="141">
        <f>+N138</f>
        <v>563.1055555555555</v>
      </c>
      <c r="H184" s="141">
        <f t="shared" si="2"/>
        <v>-438.78843424396234</v>
      </c>
      <c r="I184" s="95">
        <f t="shared" si="3"/>
        <v>-43.79589444705275</v>
      </c>
    </row>
    <row r="187" ht="12.75">
      <c r="A187" s="56" t="s">
        <v>45</v>
      </c>
    </row>
    <row r="188" ht="12.75">
      <c r="A188" s="56" t="s">
        <v>95</v>
      </c>
    </row>
    <row r="189" ht="12.75">
      <c r="A189" s="251" t="s">
        <v>101</v>
      </c>
    </row>
    <row r="191" spans="1:14" ht="15.75">
      <c r="A191" s="253" t="s">
        <v>59</v>
      </c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</row>
    <row r="192" spans="1:14" ht="15.75">
      <c r="A192" s="254" t="s">
        <v>107</v>
      </c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</row>
    <row r="193" spans="1:14" ht="12.75">
      <c r="A193" s="14" t="s">
        <v>57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>
      <c r="A194" s="258" t="s">
        <v>81</v>
      </c>
      <c r="B194" s="72" t="s">
        <v>87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260" t="s">
        <v>1</v>
      </c>
    </row>
    <row r="195" spans="1:14" ht="15">
      <c r="A195" s="263"/>
      <c r="B195" s="111" t="s">
        <v>2</v>
      </c>
      <c r="C195" s="111" t="s">
        <v>3</v>
      </c>
      <c r="D195" s="111" t="s">
        <v>4</v>
      </c>
      <c r="E195" s="111" t="s">
        <v>5</v>
      </c>
      <c r="F195" s="111" t="s">
        <v>6</v>
      </c>
      <c r="G195" s="111" t="s">
        <v>7</v>
      </c>
      <c r="H195" s="111" t="s">
        <v>8</v>
      </c>
      <c r="I195" s="111" t="s">
        <v>9</v>
      </c>
      <c r="J195" s="111" t="s">
        <v>46</v>
      </c>
      <c r="K195" s="111" t="s">
        <v>10</v>
      </c>
      <c r="L195" s="111" t="s">
        <v>11</v>
      </c>
      <c r="M195" s="111" t="s">
        <v>12</v>
      </c>
      <c r="N195" s="264"/>
    </row>
    <row r="196" spans="1:14" ht="12.75">
      <c r="A196" s="71" t="s">
        <v>50</v>
      </c>
      <c r="B196" s="170">
        <f>+Daño!B209/Ocurrencia!B121</f>
        <v>3.0576923076923075</v>
      </c>
      <c r="C196" s="170">
        <f>+Daño!C209/Ocurrencia!C121</f>
        <v>6.991791044776117</v>
      </c>
      <c r="D196" s="170">
        <f>+Daño!D209/Ocurrencia!D121</f>
        <v>2.590909090909091</v>
      </c>
      <c r="E196" s="170">
        <f>+Daño!E209/Ocurrencia!E121</f>
        <v>2.5747957639939485</v>
      </c>
      <c r="F196" s="170">
        <f>+Daño!F209/Ocurrencia!F121</f>
        <v>4.0052</v>
      </c>
      <c r="G196" s="170">
        <f>+Daño!G209/Ocurrencia!G121</f>
        <v>6.858692579505299</v>
      </c>
      <c r="H196" s="170">
        <f>+Daño!H209/Ocurrencia!H121</f>
        <v>1.8759770992366411</v>
      </c>
      <c r="I196" s="170">
        <f>+Daño!I209/Ocurrencia!I121</f>
        <v>1.6969138276553106</v>
      </c>
      <c r="J196" s="170">
        <f>+Daño!J209/Ocurrencia!J121</f>
        <v>3.3576704545454548</v>
      </c>
      <c r="K196" s="170">
        <f>+Daño!K209/Ocurrencia!K121</f>
        <v>2.4241767068273092</v>
      </c>
      <c r="L196" s="170">
        <f>+Daño!L209/Ocurrencia!L121</f>
        <v>3.3680851063829786</v>
      </c>
      <c r="M196" s="170">
        <f>+Daño!M209/Ocurrencia!M121</f>
        <v>8.69416666666666</v>
      </c>
      <c r="N196" s="170">
        <f>+Daño!N209/Ocurrencia!N121</f>
        <v>2.7556434497395332</v>
      </c>
    </row>
    <row r="197" spans="1:14" ht="12.75">
      <c r="A197" s="10" t="s">
        <v>51</v>
      </c>
      <c r="B197" s="24">
        <f>+Daño!B210/Ocurrencia!B122</f>
        <v>4.205555555555556</v>
      </c>
      <c r="C197" s="24">
        <f>+Daño!C210/Ocurrencia!C122</f>
        <v>5.9018749999999995</v>
      </c>
      <c r="D197" s="24">
        <f>+Daño!D210/Ocurrencia!D122</f>
        <v>2.8143040293040302</v>
      </c>
      <c r="E197" s="24">
        <f>+Daño!E210/Ocurrencia!E122</f>
        <v>3.302718894009216</v>
      </c>
      <c r="F197" s="24">
        <f>+Daño!F210/Ocurrencia!F122</f>
        <v>10.868481012658227</v>
      </c>
      <c r="G197" s="24">
        <f>+Daño!G210/Ocurrencia!G122</f>
        <v>5.224635922330098</v>
      </c>
      <c r="H197" s="24">
        <f>+Daño!H210/Ocurrencia!H122</f>
        <v>4.2447987804878045</v>
      </c>
      <c r="I197" s="24">
        <f>+Daño!I210/Ocurrencia!I122</f>
        <v>6.961701112877583</v>
      </c>
      <c r="J197" s="24">
        <f>+Daño!J210/Ocurrencia!J122</f>
        <v>2.81025</v>
      </c>
      <c r="K197" s="24">
        <f>+Daño!K210/Ocurrencia!K122</f>
        <v>2.3286715867158674</v>
      </c>
      <c r="L197" s="24">
        <f>+Daño!L210/Ocurrencia!L122</f>
        <v>45.73809523809524</v>
      </c>
      <c r="M197" s="24">
        <f>+Daño!M210/Ocurrencia!M122</f>
        <v>40.13166666666667</v>
      </c>
      <c r="N197" s="24">
        <f>+Daño!N210/Ocurrencia!N122</f>
        <v>5.25991801751444</v>
      </c>
    </row>
    <row r="198" spans="1:14" ht="12.75">
      <c r="A198" s="10" t="s">
        <v>52</v>
      </c>
      <c r="B198" s="24">
        <v>0</v>
      </c>
      <c r="C198" s="24">
        <f>+Daño!C211/Ocurrencia!C123</f>
        <v>1.0734615384615385</v>
      </c>
      <c r="D198" s="24">
        <f>+Daño!D211/Ocurrencia!D123</f>
        <v>3.775489236790608</v>
      </c>
      <c r="E198" s="24">
        <f>+Daño!E211/Ocurrencia!E123</f>
        <v>4.4935256410256414</v>
      </c>
      <c r="F198" s="24">
        <f>+Daño!F211/Ocurrencia!F123</f>
        <v>11.753836206896553</v>
      </c>
      <c r="G198" s="24">
        <f>+Daño!G211/Ocurrencia!G123</f>
        <v>9.471343873517787</v>
      </c>
      <c r="H198" s="24">
        <f>+Daño!H211/Ocurrencia!H123</f>
        <v>4.508783364369957</v>
      </c>
      <c r="I198" s="24">
        <f>+Daño!I211/Ocurrencia!I123</f>
        <v>13.804007707129092</v>
      </c>
      <c r="J198" s="24">
        <f>+Daño!J211/Ocurrencia!J123</f>
        <v>11.79427966101695</v>
      </c>
      <c r="K198" s="24">
        <f>+Daño!K211/Ocurrencia!K123</f>
        <v>5.129499072356215</v>
      </c>
      <c r="L198" s="24">
        <f>+Daño!L211/Ocurrencia!L123</f>
        <v>5.892567567567567</v>
      </c>
      <c r="M198" s="24">
        <f>+Daño!M211/Ocurrencia!M123</f>
        <v>15.583333333333334</v>
      </c>
      <c r="N198" s="24">
        <f>+Daño!N211/Ocurrencia!N123</f>
        <v>6.3297881522165556</v>
      </c>
    </row>
    <row r="199" spans="1:14" ht="12.75">
      <c r="A199" s="10" t="s">
        <v>53</v>
      </c>
      <c r="B199" s="24">
        <f>+Daño!B212/Ocurrencia!B124</f>
        <v>11.75</v>
      </c>
      <c r="C199" s="24">
        <f>+Daño!C212/Ocurrencia!C124</f>
        <v>7.229148936170213</v>
      </c>
      <c r="D199" s="24">
        <f>+Daño!D212/Ocurrencia!D124</f>
        <v>1.681872881355932</v>
      </c>
      <c r="E199" s="24">
        <f>+Daño!E212/Ocurrencia!E124</f>
        <v>3.7182217573221754</v>
      </c>
      <c r="F199" s="24">
        <f>+Daño!F212/Ocurrencia!F124</f>
        <v>5.7937</v>
      </c>
      <c r="G199" s="24">
        <f>+Daño!G212/Ocurrencia!G124</f>
        <v>5.160125628140705</v>
      </c>
      <c r="H199" s="24">
        <f>+Daño!H212/Ocurrencia!H124</f>
        <v>5.829828706438274</v>
      </c>
      <c r="I199" s="24">
        <f>+Daño!I212/Ocurrencia!I124</f>
        <v>5.203081395348837</v>
      </c>
      <c r="J199" s="24">
        <f>+Daño!J212/Ocurrencia!J124</f>
        <v>4.959338235294118</v>
      </c>
      <c r="K199" s="24">
        <f>+Daño!K212/Ocurrencia!K124</f>
        <v>7.248296296296299</v>
      </c>
      <c r="L199" s="24">
        <f>+Daño!L212/Ocurrencia!L124</f>
        <v>8.571929824561405</v>
      </c>
      <c r="M199" s="24">
        <f>+Daño!M212/Ocurrencia!M124</f>
        <v>5.8660655737704905</v>
      </c>
      <c r="N199" s="24">
        <f>+Daño!N212/Ocurrencia!N124</f>
        <v>4.7271958082670285</v>
      </c>
    </row>
    <row r="200" spans="1:14" ht="12.75">
      <c r="A200" s="10" t="s">
        <v>54</v>
      </c>
      <c r="B200" s="24">
        <f>+Daño!B213/Ocurrencia!B125</f>
        <v>0.35666666666666663</v>
      </c>
      <c r="C200" s="24">
        <f>+Daño!C213/Ocurrencia!C125</f>
        <v>5.9230508474576276</v>
      </c>
      <c r="D200" s="24">
        <f>+Daño!D213/Ocurrencia!D125</f>
        <v>3.9534359483614665</v>
      </c>
      <c r="E200" s="24">
        <f>+Daño!E213/Ocurrencia!E125</f>
        <v>4.3865625</v>
      </c>
      <c r="F200" s="24">
        <f>+Daño!F213/Ocurrencia!F125</f>
        <v>9.928273092369476</v>
      </c>
      <c r="G200" s="24">
        <f>+Daño!G213/Ocurrencia!G125</f>
        <v>6.330775681341721</v>
      </c>
      <c r="H200" s="24">
        <f>+Daño!H213/Ocurrencia!H125</f>
        <v>3.0500585651537335</v>
      </c>
      <c r="I200" s="24">
        <f>+Daño!I213/Ocurrencia!I125</f>
        <v>4.98280172413793</v>
      </c>
      <c r="J200" s="24">
        <f>+Daño!J213/Ocurrencia!J125</f>
        <v>5.431489361702127</v>
      </c>
      <c r="K200" s="24">
        <f>+Daño!K213/Ocurrencia!K125</f>
        <v>3.3280909090909088</v>
      </c>
      <c r="L200" s="24">
        <f>+Daño!L213/Ocurrencia!L125</f>
        <v>8.495098039215685</v>
      </c>
      <c r="M200" s="24">
        <f>+Daño!M213/Ocurrencia!M125</f>
        <v>2.689047619047619</v>
      </c>
      <c r="N200" s="24">
        <f>+Daño!N213/Ocurrencia!N125</f>
        <v>4.344454774355994</v>
      </c>
    </row>
    <row r="201" spans="1:14" ht="12.75">
      <c r="A201" s="10" t="s">
        <v>55</v>
      </c>
      <c r="B201" s="24">
        <f>+Daño!B214/Ocurrencia!B126</f>
        <v>1.738888888888889</v>
      </c>
      <c r="C201" s="24">
        <f>+Daño!C214/Ocurrencia!C126</f>
        <v>1.7336</v>
      </c>
      <c r="D201" s="24">
        <f>+Daño!D214/Ocurrencia!D126</f>
        <v>2.856577017114915</v>
      </c>
      <c r="E201" s="24">
        <f>+Daño!E214/Ocurrencia!E126</f>
        <v>2.0946361185983826</v>
      </c>
      <c r="F201" s="24">
        <f>+Daño!F214/Ocurrencia!F126</f>
        <v>7.5797927461139905</v>
      </c>
      <c r="G201" s="24">
        <f>+Daño!G214/Ocurrencia!G126</f>
        <v>7.518190476190475</v>
      </c>
      <c r="H201" s="24">
        <f>+Daño!H214/Ocurrencia!H126</f>
        <v>1.132527759634226</v>
      </c>
      <c r="I201" s="24">
        <f>+Daño!I214/Ocurrencia!I126</f>
        <v>2.574424083769633</v>
      </c>
      <c r="J201" s="24">
        <f>+Daño!J214/Ocurrencia!J126</f>
        <v>4.091089108910891</v>
      </c>
      <c r="K201" s="24">
        <f>+Daño!K214/Ocurrencia!K126</f>
        <v>3.6586238532110094</v>
      </c>
      <c r="L201" s="24">
        <f>+Daño!L214/Ocurrencia!L126</f>
        <v>23.93730158730159</v>
      </c>
      <c r="M201" s="24">
        <f>+Daño!M214/Ocurrencia!M126</f>
        <v>5.1559090909090886</v>
      </c>
      <c r="N201" s="24">
        <f>+Daño!N214/Ocurrencia!N126</f>
        <v>3.0868100708873136</v>
      </c>
    </row>
    <row r="202" spans="1:14" ht="12.75">
      <c r="A202" s="113" t="s">
        <v>27</v>
      </c>
      <c r="B202" s="24">
        <f>+Daño!B215/Ocurrencia!B127</f>
        <v>1.9408333333333332</v>
      </c>
      <c r="C202" s="24">
        <f>+Daño!C215/Ocurrencia!C127</f>
        <v>4.053166666666667</v>
      </c>
      <c r="D202" s="24">
        <f>+Daño!D215/Ocurrencia!D127</f>
        <v>3.1102886836027714</v>
      </c>
      <c r="E202" s="24">
        <f>+Daño!E215/Ocurrencia!E127</f>
        <v>2.527868217054262</v>
      </c>
      <c r="F202" s="24">
        <f>+Daño!F215/Ocurrencia!F127</f>
        <v>8.293522727272727</v>
      </c>
      <c r="G202" s="24">
        <f>+Daño!G215/Ocurrencia!G127</f>
        <v>9.15959595959596</v>
      </c>
      <c r="H202" s="24">
        <f>+Daño!H215/Ocurrencia!H127</f>
        <v>1.8855171042163885</v>
      </c>
      <c r="I202" s="24">
        <f>+Daño!I215/Ocurrencia!I127</f>
        <v>7.387765793528505</v>
      </c>
      <c r="J202" s="24">
        <f>+Daño!J215/Ocurrencia!J127</f>
        <v>10.272121212121213</v>
      </c>
      <c r="K202" s="24">
        <f>+Daño!K215/Ocurrencia!K127</f>
        <v>3.0909009009009005</v>
      </c>
      <c r="L202" s="24">
        <f>+Daño!L215/Ocurrencia!L127</f>
        <v>6.95448275862069</v>
      </c>
      <c r="M202" s="24">
        <f>+Daño!M215/Ocurrencia!M127</f>
        <v>8.093846153846155</v>
      </c>
      <c r="N202" s="24">
        <f>+Daño!N215/Ocurrencia!N127</f>
        <v>3.7984155339805827</v>
      </c>
    </row>
    <row r="203" spans="1:14" ht="12.75">
      <c r="A203" s="113" t="s">
        <v>28</v>
      </c>
      <c r="B203" s="24">
        <f>+Daño!B216/Ocurrencia!B128</f>
        <v>0.5011904761904762</v>
      </c>
      <c r="C203" s="24">
        <f>+Daño!C216/Ocurrencia!C128</f>
        <v>1.5091891891891893</v>
      </c>
      <c r="D203" s="24">
        <f>+Daño!D216/Ocurrencia!D128</f>
        <v>2.0242989214175653</v>
      </c>
      <c r="E203" s="24">
        <f>+Daño!E216/Ocurrencia!E128</f>
        <v>4.3054713114754115</v>
      </c>
      <c r="F203" s="24">
        <f>+Daño!F216/Ocurrencia!F128</f>
        <v>8.105637254901962</v>
      </c>
      <c r="G203" s="24">
        <f>+Daño!G216/Ocurrencia!G128</f>
        <v>3.7946759259259264</v>
      </c>
      <c r="H203" s="24">
        <f>+Daño!H216/Ocurrencia!H128</f>
        <v>0.8263128800442233</v>
      </c>
      <c r="I203" s="24">
        <f>+Daño!I216/Ocurrencia!I128</f>
        <v>2.9849670329670333</v>
      </c>
      <c r="J203" s="24">
        <f>+Daño!J216/Ocurrencia!J128</f>
        <v>8.9375</v>
      </c>
      <c r="K203" s="24">
        <f>+Daño!K216/Ocurrencia!K128</f>
        <v>1.8250000000000002</v>
      </c>
      <c r="L203" s="24">
        <f>+Daño!L216/Ocurrencia!L128</f>
        <v>1.3886666666666665</v>
      </c>
      <c r="M203" s="24">
        <f>+Daño!M216/Ocurrencia!M128</f>
        <v>1.3353333333333335</v>
      </c>
      <c r="N203" s="24">
        <f>+Daño!N216/Ocurrencia!N128</f>
        <v>2.2715691210404865</v>
      </c>
    </row>
    <row r="204" spans="1:14" ht="12.75">
      <c r="A204" s="113" t="s">
        <v>29</v>
      </c>
      <c r="B204" s="24">
        <f>+Daño!B217/Ocurrencia!B129</f>
        <v>0.305</v>
      </c>
      <c r="C204" s="24">
        <f>+Daño!C217/Ocurrencia!C129</f>
        <v>3.582790697674419</v>
      </c>
      <c r="D204" s="24">
        <f>+Daño!D217/Ocurrencia!D129</f>
        <v>2.28381861575179</v>
      </c>
      <c r="E204" s="24">
        <f>+Daño!E217/Ocurrencia!E129</f>
        <v>6.015406032482599</v>
      </c>
      <c r="F204" s="24">
        <f>+Daño!F217/Ocurrencia!F129</f>
        <v>7.0262448979591845</v>
      </c>
      <c r="G204" s="24">
        <f>+Daño!G217/Ocurrencia!G129</f>
        <v>10.170885608856088</v>
      </c>
      <c r="H204" s="24">
        <f>+Daño!H217/Ocurrencia!H129</f>
        <v>1.5722210814510609</v>
      </c>
      <c r="I204" s="24">
        <f>+Daño!I217/Ocurrencia!I129</f>
        <v>2.3106934812760054</v>
      </c>
      <c r="J204" s="24">
        <f>+Daño!J217/Ocurrencia!J129</f>
        <v>8.535714285714286</v>
      </c>
      <c r="K204" s="24">
        <f>+Daño!K217/Ocurrencia!K129</f>
        <v>2.2376699029126215</v>
      </c>
      <c r="L204" s="24">
        <f>+Daño!L217/Ocurrencia!L129</f>
        <v>0.6099999999999947</v>
      </c>
      <c r="M204" s="24">
        <f>+Daño!M217/Ocurrencia!M129</f>
        <v>14.520588235294113</v>
      </c>
      <c r="N204" s="24">
        <f>+Daño!N217/Ocurrencia!N129</f>
        <v>2.815449151145541</v>
      </c>
    </row>
    <row r="205" spans="1:14" ht="12.75">
      <c r="A205" s="113" t="s">
        <v>30</v>
      </c>
      <c r="B205" s="24">
        <f>+Daño!B218/Ocurrencia!B130</f>
        <v>0.17666666666666667</v>
      </c>
      <c r="C205" s="24">
        <f>+Daño!C218/Ocurrencia!C130</f>
        <v>12.613225806451613</v>
      </c>
      <c r="D205" s="24">
        <f>+Daño!D218/Ocurrencia!D130</f>
        <v>5.136949152542372</v>
      </c>
      <c r="E205" s="24">
        <f>+Daño!E218/Ocurrencia!E130</f>
        <v>6.373747534516765</v>
      </c>
      <c r="F205" s="24">
        <f>+Daño!F218/Ocurrencia!F130</f>
        <v>11.13663333333334</v>
      </c>
      <c r="G205" s="24">
        <f>+Daño!G218/Ocurrencia!G130</f>
        <v>7.757062314540057</v>
      </c>
      <c r="H205" s="24">
        <f>+Daño!H218/Ocurrencia!H130</f>
        <v>1.5849651887138143</v>
      </c>
      <c r="I205" s="24">
        <f>+Daño!I218/Ocurrencia!I130</f>
        <v>2.054577226606539</v>
      </c>
      <c r="J205" s="24">
        <f>+Daño!J218/Ocurrencia!J130</f>
        <v>10.994313725490196</v>
      </c>
      <c r="K205" s="24">
        <f>+Daño!K218/Ocurrencia!K130</f>
        <v>2.4853513513513517</v>
      </c>
      <c r="L205" s="24">
        <f>+Daño!L218/Ocurrencia!L130</f>
        <v>12.13</v>
      </c>
      <c r="M205" s="24">
        <f>+Daño!M218/Ocurrencia!M130</f>
        <v>5.6486206896551705</v>
      </c>
      <c r="N205" s="24">
        <f>+Daño!N218/Ocurrencia!N130</f>
        <v>3.6442762090230456</v>
      </c>
    </row>
    <row r="206" spans="1:14" ht="12.75">
      <c r="A206" s="113" t="s">
        <v>31</v>
      </c>
      <c r="B206" s="24">
        <f>+Daño!B219/Ocurrencia!B131</f>
        <v>0.47777777777777775</v>
      </c>
      <c r="C206" s="24">
        <f>+Daño!C219/Ocurrencia!C131</f>
        <v>3.0620833333333337</v>
      </c>
      <c r="D206" s="24">
        <f>+Daño!D219/Ocurrencia!D131</f>
        <v>2.5579100850546777</v>
      </c>
      <c r="E206" s="24">
        <f>+Daño!E219/Ocurrencia!E131</f>
        <v>3.5415813953488375</v>
      </c>
      <c r="F206" s="24">
        <f>+Daño!F219/Ocurrencia!F131</f>
        <v>7.106842105263158</v>
      </c>
      <c r="G206" s="24">
        <f>+Daño!G219/Ocurrencia!G131</f>
        <v>7.551490683229813</v>
      </c>
      <c r="H206" s="24">
        <f>+Daño!H219/Ocurrencia!H131</f>
        <v>1.484469696969697</v>
      </c>
      <c r="I206" s="24">
        <f>+Daño!I219/Ocurrencia!I131</f>
        <v>2.9534448574969026</v>
      </c>
      <c r="J206" s="24">
        <f>+Daño!J219/Ocurrencia!J131</f>
        <v>2.9172413793103447</v>
      </c>
      <c r="K206" s="24">
        <f>+Daño!K219/Ocurrencia!K131</f>
        <v>2.288465909090909</v>
      </c>
      <c r="L206" s="24">
        <f>+Daño!L219/Ocurrencia!L131</f>
        <v>13.68625</v>
      </c>
      <c r="M206" s="24">
        <f>+Daño!M219/Ocurrencia!M131</f>
        <v>2.0685</v>
      </c>
      <c r="N206" s="24">
        <f>+Daño!N219/Ocurrencia!N131</f>
        <v>2.783591813743898</v>
      </c>
    </row>
    <row r="207" spans="1:14" ht="12.75">
      <c r="A207" s="113" t="s">
        <v>32</v>
      </c>
      <c r="B207" s="24">
        <f>+Daño!B220/Ocurrencia!B132</f>
        <v>2.0135483870967743</v>
      </c>
      <c r="C207" s="24">
        <f>+Daño!C220/Ocurrencia!C132</f>
        <v>2.496521739130435</v>
      </c>
      <c r="D207" s="24">
        <f>+Daño!D220/Ocurrencia!D132</f>
        <v>1.5251867219917012</v>
      </c>
      <c r="E207" s="24">
        <f>+Daño!E220/Ocurrencia!E132</f>
        <v>2.8876173285198554</v>
      </c>
      <c r="F207" s="24">
        <f>+Daño!F220/Ocurrencia!F132</f>
        <v>3.7781081081081087</v>
      </c>
      <c r="G207" s="24">
        <f>+Daño!G220/Ocurrencia!G132</f>
        <v>2.9020312500000003</v>
      </c>
      <c r="H207" s="24">
        <f>+Daño!H220/Ocurrencia!H132</f>
        <v>1.869425795053003</v>
      </c>
      <c r="I207" s="24">
        <f>+Daño!I220/Ocurrencia!I132</f>
        <v>3.7520736842105267</v>
      </c>
      <c r="J207" s="24">
        <f>+Daño!J220/Ocurrencia!J132</f>
        <v>11.578350515463917</v>
      </c>
      <c r="K207" s="24">
        <f>+Daño!K220/Ocurrencia!K132</f>
        <v>7.060892857142857</v>
      </c>
      <c r="L207" s="24">
        <f>+Daño!L220/Ocurrencia!L132</f>
        <v>13.108620689655172</v>
      </c>
      <c r="M207" s="24">
        <f>+Daño!M220/Ocurrencia!M132</f>
        <v>5.428750000000001</v>
      </c>
      <c r="N207" s="24">
        <f>+Daño!N220/Ocurrencia!N132</f>
        <v>3.277331965110313</v>
      </c>
    </row>
    <row r="208" spans="1:14" ht="12.75">
      <c r="A208" s="113" t="s">
        <v>33</v>
      </c>
      <c r="B208" s="24">
        <f>+Daño!B221/Ocurrencia!B133</f>
        <v>0.4571428571428572</v>
      </c>
      <c r="C208" s="24">
        <f>+Daño!C221/Ocurrencia!C133</f>
        <v>1.4680645161290322</v>
      </c>
      <c r="D208" s="24">
        <f>+Daño!D221/Ocurrencia!D133</f>
        <v>2.4736538461538466</v>
      </c>
      <c r="E208" s="24">
        <f>+Daño!E221/Ocurrencia!E133</f>
        <v>2.611815789473684</v>
      </c>
      <c r="F208" s="24">
        <f>+Daño!F221/Ocurrencia!F133</f>
        <v>3.9747569444444446</v>
      </c>
      <c r="G208" s="24">
        <f>+Daño!G221/Ocurrencia!G133</f>
        <v>4.4246365422396865</v>
      </c>
      <c r="H208" s="24">
        <f>+Daño!H221/Ocurrencia!H133</f>
        <v>2.246253207869975</v>
      </c>
      <c r="I208" s="24">
        <f>+Daño!I221/Ocurrencia!I133</f>
        <v>4.387407407407407</v>
      </c>
      <c r="J208" s="24">
        <f>+Daño!J221/Ocurrencia!J133</f>
        <v>3.781311475409836</v>
      </c>
      <c r="K208" s="24">
        <f>+Daño!K221/Ocurrencia!K133</f>
        <v>3.049045454545454</v>
      </c>
      <c r="L208" s="24">
        <f>+Daño!L221/Ocurrencia!L133</f>
        <v>6.3965000000000005</v>
      </c>
      <c r="M208" s="24">
        <f>+Daño!M221/Ocurrencia!M133</f>
        <v>4.01</v>
      </c>
      <c r="N208" s="24">
        <f>+Daño!N221/Ocurrencia!N133</f>
        <v>2.9668848551521823</v>
      </c>
    </row>
    <row r="209" spans="1:14" ht="12.75">
      <c r="A209" s="113" t="s">
        <v>34</v>
      </c>
      <c r="B209" s="24">
        <f>+Daño!B222/Ocurrencia!B134</f>
        <v>0.570625</v>
      </c>
      <c r="C209" s="24">
        <f>+Daño!C222/Ocurrencia!C134</f>
        <v>3.0649019607843138</v>
      </c>
      <c r="D209" s="24">
        <f>+Daño!D222/Ocurrencia!D134</f>
        <v>2.054623786407767</v>
      </c>
      <c r="E209" s="24">
        <f>+Daño!E222/Ocurrencia!E134</f>
        <v>2.2547388781431335</v>
      </c>
      <c r="F209" s="24">
        <f>+Daño!F222/Ocurrencia!F134</f>
        <v>5.653655913978494</v>
      </c>
      <c r="G209" s="24">
        <f>+Daño!G222/Ocurrencia!G134</f>
        <v>3.6184946236559137</v>
      </c>
      <c r="H209" s="24">
        <f>+Daño!H222/Ocurrencia!H134</f>
        <v>1.8608597528210642</v>
      </c>
      <c r="I209" s="24">
        <f>+Daño!I222/Ocurrencia!I134</f>
        <v>3.1144512946979033</v>
      </c>
      <c r="J209" s="24">
        <f>+Daño!J222/Ocurrencia!J134</f>
        <v>3.700993377483443</v>
      </c>
      <c r="K209" s="24">
        <f>+Daño!K222/Ocurrencia!K134</f>
        <v>8.425164319248832</v>
      </c>
      <c r="L209" s="24">
        <f>+Daño!L222/Ocurrencia!L134</f>
        <v>22.349545454545478</v>
      </c>
      <c r="M209" s="24">
        <f>+Daño!M222/Ocurrencia!M134</f>
        <v>1.0989473684210527</v>
      </c>
      <c r="N209" s="24">
        <f>+Daño!N222/Ocurrencia!N134</f>
        <v>3.13810534293293</v>
      </c>
    </row>
    <row r="210" spans="1:14" ht="12.75">
      <c r="A210" s="113" t="s">
        <v>35</v>
      </c>
      <c r="B210" s="24">
        <f>+Daño!B223/Ocurrencia!B135</f>
        <v>0.26571428571428574</v>
      </c>
      <c r="C210" s="24">
        <f>+Daño!C223/Ocurrencia!C135</f>
        <v>4.944827586206896</v>
      </c>
      <c r="D210" s="24">
        <f>+Daño!D223/Ocurrencia!D135</f>
        <v>2.172517780938834</v>
      </c>
      <c r="E210" s="24">
        <f>+Daño!E223/Ocurrencia!E135</f>
        <v>2.4046685878962535</v>
      </c>
      <c r="F210" s="24">
        <f>+Daño!F223/Ocurrencia!F135</f>
        <v>4.3874247491638805</v>
      </c>
      <c r="G210" s="24">
        <f>+Daño!G223/Ocurrencia!G135</f>
        <v>5.158366606170598</v>
      </c>
      <c r="H210" s="24">
        <f>+Daño!H223/Ocurrencia!H135</f>
        <v>2.5535548917102306</v>
      </c>
      <c r="I210" s="24">
        <f>+Daño!I223/Ocurrencia!I135</f>
        <v>2.08787008119925</v>
      </c>
      <c r="J210" s="24">
        <f>+Daño!J223/Ocurrencia!J135</f>
        <v>4.805229885057471</v>
      </c>
      <c r="K210" s="24">
        <f>+Daño!K223/Ocurrencia!K135</f>
        <v>1.8596065573770486</v>
      </c>
      <c r="L210" s="24">
        <f>+Daño!L223/Ocurrencia!L135</f>
        <v>6.049555555555556</v>
      </c>
      <c r="M210" s="24">
        <f>+Daño!M223/Ocurrencia!M135</f>
        <v>11.3575</v>
      </c>
      <c r="N210" s="24">
        <f>+Daño!N223/Ocurrencia!N135</f>
        <v>2.7681308135242877</v>
      </c>
    </row>
    <row r="211" spans="1:14" ht="12.75">
      <c r="A211" s="113" t="s">
        <v>36</v>
      </c>
      <c r="B211" s="24">
        <f>+Daño!B224/Ocurrencia!B136</f>
        <v>0.31714285714285717</v>
      </c>
      <c r="C211" s="24">
        <f>+Daño!C224/Ocurrencia!C136</f>
        <v>0.7146153846153845</v>
      </c>
      <c r="D211" s="24">
        <f>+Daño!D224/Ocurrencia!D136</f>
        <v>1.7275986078886307</v>
      </c>
      <c r="E211" s="24">
        <f>+Daño!E224/Ocurrencia!E136</f>
        <v>2.5531489361702127</v>
      </c>
      <c r="F211" s="24">
        <f>+Daño!F224/Ocurrencia!F136</f>
        <v>4.383961661341854</v>
      </c>
      <c r="G211" s="24">
        <f>+Daño!G224/Ocurrencia!G136</f>
        <v>3.286448598130841</v>
      </c>
      <c r="H211" s="24">
        <f>+Daño!H224/Ocurrencia!H136</f>
        <v>1.164175458078845</v>
      </c>
      <c r="I211" s="24">
        <f>+Daño!I224/Ocurrencia!I136</f>
        <v>2.101888489208633</v>
      </c>
      <c r="J211" s="24">
        <f>+Daño!J224/Ocurrencia!J136</f>
        <v>1.4416279069767441</v>
      </c>
      <c r="K211" s="24">
        <f>+Daño!K224/Ocurrencia!K136</f>
        <v>1.0696341463414634</v>
      </c>
      <c r="L211" s="24">
        <f>+Daño!L224/Ocurrencia!L136</f>
        <v>8.088148148148148</v>
      </c>
      <c r="M211" s="24">
        <f>+Daño!M224/Ocurrencia!M136</f>
        <v>5.667142857142857</v>
      </c>
      <c r="N211" s="24">
        <f>+Daño!N224/Ocurrencia!N136</f>
        <v>2.036700381679389</v>
      </c>
    </row>
    <row r="212" spans="1:14" ht="12.75">
      <c r="A212" s="113" t="s">
        <v>37</v>
      </c>
      <c r="B212" s="24">
        <f>+Daño!B225/Ocurrencia!B137</f>
        <v>2.12</v>
      </c>
      <c r="C212" s="24">
        <f>+Daño!C225/Ocurrencia!C137</f>
        <v>2.6465625</v>
      </c>
      <c r="D212" s="24">
        <f>+Daño!D225/Ocurrencia!D137</f>
        <v>1.215914811229429</v>
      </c>
      <c r="E212" s="24">
        <f>+Daño!E225/Ocurrencia!E137</f>
        <v>2.6935977859778597</v>
      </c>
      <c r="F212" s="24">
        <f>+Daño!F225/Ocurrencia!F137</f>
        <v>2.4320973782771538</v>
      </c>
      <c r="G212" s="24">
        <f>+Daño!G225/Ocurrencia!G137</f>
        <v>2.642613981762918</v>
      </c>
      <c r="H212" s="24">
        <f>+Daño!H225/Ocurrencia!H137</f>
        <v>0.9566068515497553</v>
      </c>
      <c r="I212" s="24">
        <f>+Daño!I225/Ocurrencia!I137</f>
        <v>2.4653227158424142</v>
      </c>
      <c r="J212" s="24">
        <f>+Daño!J225/Ocurrencia!J137</f>
        <v>0.6995</v>
      </c>
      <c r="K212" s="24">
        <f>+Daño!K225/Ocurrencia!K137</f>
        <v>1.1931521739130435</v>
      </c>
      <c r="L212" s="24">
        <f>+Daño!L225/Ocurrencia!L137</f>
        <v>12.785714285714286</v>
      </c>
      <c r="M212" s="24">
        <f>+Daño!M225/Ocurrencia!M137</f>
        <v>2.2399999999999998</v>
      </c>
      <c r="N212" s="24">
        <f>+Daño!N225/Ocurrencia!N137</f>
        <v>1.7260323962018247</v>
      </c>
    </row>
    <row r="213" spans="1:14" ht="12.75">
      <c r="A213" s="113" t="s">
        <v>38</v>
      </c>
      <c r="B213" s="24">
        <f>+Daño!B226/Ocurrencia!B138</f>
        <v>1.0616666666666668</v>
      </c>
      <c r="C213" s="24">
        <f>+Daño!C226/Ocurrencia!C138</f>
        <v>19.0629411764706</v>
      </c>
      <c r="D213" s="24">
        <f>+Daño!D226/Ocurrencia!D138</f>
        <v>2.4320896656534954</v>
      </c>
      <c r="E213" s="24">
        <f>+Daño!E226/Ocurrencia!E138</f>
        <v>3.374080717488789</v>
      </c>
      <c r="F213" s="24">
        <f>+Daño!F226/Ocurrencia!F138</f>
        <v>8.352148760330577</v>
      </c>
      <c r="G213" s="24">
        <f>+Daño!G226/Ocurrencia!G138</f>
        <v>3.6696376811594207</v>
      </c>
      <c r="H213" s="24">
        <f>+Daño!H226/Ocurrencia!H138</f>
        <v>2.6613162790697684</v>
      </c>
      <c r="I213" s="24">
        <f>+Daño!I226/Ocurrencia!I138</f>
        <v>4.8163141762452115</v>
      </c>
      <c r="J213" s="24">
        <f>+Daño!J226/Ocurrencia!J138</f>
        <v>3.8829411764705877</v>
      </c>
      <c r="K213" s="24">
        <f>+Daño!K226/Ocurrencia!K138</f>
        <v>2.8895117540687156</v>
      </c>
      <c r="L213" s="24">
        <f>+Daño!L226/Ocurrencia!L138</f>
        <v>7.368125</v>
      </c>
      <c r="M213" s="24">
        <f>+Daño!M226/Ocurrencia!M138</f>
        <v>2.2766129032258067</v>
      </c>
      <c r="N213" s="24">
        <f>+Daño!N226/Ocurrencia!N138</f>
        <v>3.463773186548032</v>
      </c>
    </row>
    <row r="214" spans="1:14" ht="12.75">
      <c r="A214" s="113" t="s">
        <v>39</v>
      </c>
      <c r="B214" s="24">
        <f>+Daño!B227/Ocurrencia!B139</f>
        <v>2.8974358974358974</v>
      </c>
      <c r="C214" s="24">
        <f>+Daño!C227/Ocurrencia!C139</f>
        <v>12.379130434782606</v>
      </c>
      <c r="D214" s="24">
        <f>+Daño!D227/Ocurrencia!D139</f>
        <v>2.9027788104089223</v>
      </c>
      <c r="E214" s="24">
        <f>+Daño!E227/Ocurrencia!E139</f>
        <v>3.251894736842105</v>
      </c>
      <c r="F214" s="24">
        <f>+Daño!F227/Ocurrencia!F139</f>
        <v>9.424690265486724</v>
      </c>
      <c r="G214" s="24">
        <f>+Daño!G227/Ocurrencia!G139</f>
        <v>4.415728346456692</v>
      </c>
      <c r="H214" s="24">
        <f>+Daño!H227/Ocurrencia!H139</f>
        <v>1.2943920829406221</v>
      </c>
      <c r="I214" s="24">
        <f>+Daño!I227/Ocurrencia!I139</f>
        <v>2.7629174788823905</v>
      </c>
      <c r="J214" s="24">
        <f>+Daño!J227/Ocurrencia!J139</f>
        <v>1.464125</v>
      </c>
      <c r="K214" s="24">
        <f>+Daño!K227/Ocurrencia!K139</f>
        <v>0.8668472906403941</v>
      </c>
      <c r="L214" s="24">
        <f>+Daño!L227/Ocurrencia!L139</f>
        <v>3.4866666666666664</v>
      </c>
      <c r="M214" s="24">
        <f>+Daño!M227/Ocurrencia!M139</f>
        <v>4.240769230769231</v>
      </c>
      <c r="N214" s="24">
        <f>+Daño!N227/Ocurrencia!N139</f>
        <v>2.5411653835943717</v>
      </c>
    </row>
    <row r="215" spans="1:14" ht="12.75">
      <c r="A215" s="113" t="s">
        <v>40</v>
      </c>
      <c r="B215" s="24">
        <f>+Daño!B228/Ocurrencia!B140</f>
        <v>7.43875</v>
      </c>
      <c r="C215" s="24">
        <f>+Daño!C228/Ocurrencia!C140</f>
        <v>13.454805194805195</v>
      </c>
      <c r="D215" s="24">
        <f>+Daño!D228/Ocurrencia!D140</f>
        <v>3.841396973224678</v>
      </c>
      <c r="E215" s="24">
        <f>+Daño!E228/Ocurrencia!E140</f>
        <v>2.457851351351352</v>
      </c>
      <c r="F215" s="24">
        <f>+Daño!F228/Ocurrencia!F140</f>
        <v>6.42476868327402</v>
      </c>
      <c r="G215" s="24">
        <f>+Daño!G228/Ocurrencia!G140</f>
        <v>4.566443965517241</v>
      </c>
      <c r="H215" s="24">
        <f>+Daño!H228/Ocurrencia!H140</f>
        <v>2.2269240953221536</v>
      </c>
      <c r="I215" s="24">
        <f>+Daño!I228/Ocurrencia!I140</f>
        <v>3.2640298507462684</v>
      </c>
      <c r="J215" s="24">
        <f>+Daño!J228/Ocurrencia!J140</f>
        <v>2.8226126126126125</v>
      </c>
      <c r="K215" s="24">
        <f>+Daño!K228/Ocurrencia!K140</f>
        <v>1.2371489361702128</v>
      </c>
      <c r="L215" s="24">
        <f>+Daño!L228/Ocurrencia!L140</f>
        <v>11.328333333333333</v>
      </c>
      <c r="M215" s="24">
        <f>+Daño!M228/Ocurrencia!M140</f>
        <v>0.9671428571428571</v>
      </c>
      <c r="N215" s="24">
        <f>+Daño!N228/Ocurrencia!N140</f>
        <v>3.2106630094043886</v>
      </c>
    </row>
    <row r="216" spans="1:14" ht="12.75">
      <c r="A216" s="113" t="s">
        <v>41</v>
      </c>
      <c r="B216" s="24">
        <f>+Daño!B229/Ocurrencia!B141</f>
        <v>0.11935483870967742</v>
      </c>
      <c r="C216" s="24">
        <f>+Daño!C229/Ocurrencia!C141</f>
        <v>6.6763414634146345</v>
      </c>
      <c r="D216" s="24">
        <f>+Daño!D229/Ocurrencia!D141</f>
        <v>2.7693901156677185</v>
      </c>
      <c r="E216" s="24">
        <f>+Daño!E229/Ocurrencia!E141</f>
        <v>2.552057026476579</v>
      </c>
      <c r="F216" s="24">
        <f>+Daño!F229/Ocurrencia!F141</f>
        <v>9.962801556420235</v>
      </c>
      <c r="G216" s="24">
        <f>+Daño!G229/Ocurrencia!G141</f>
        <v>4.198129675810474</v>
      </c>
      <c r="H216" s="24">
        <f>+Daño!H229/Ocurrencia!H141</f>
        <v>2.295465498357065</v>
      </c>
      <c r="I216" s="24">
        <f>+Daño!I229/Ocurrencia!I141</f>
        <v>3.5816810966810966</v>
      </c>
      <c r="J216" s="24">
        <f>+Daño!J229/Ocurrencia!J141</f>
        <v>1.8171559633027523</v>
      </c>
      <c r="K216" s="24">
        <f>+Daño!K229/Ocurrencia!K141</f>
        <v>2.0429285714285714</v>
      </c>
      <c r="L216" s="24">
        <f>+Daño!L229/Ocurrencia!L141</f>
        <v>9.254</v>
      </c>
      <c r="M216" s="24">
        <f>+Daño!M229/Ocurrencia!M141</f>
        <v>3.248928571428548</v>
      </c>
      <c r="N216" s="24">
        <f>+Daño!N229/Ocurrencia!N141</f>
        <v>3.106031193216232</v>
      </c>
    </row>
    <row r="217" spans="1:14" ht="12.75">
      <c r="A217" s="113" t="s">
        <v>42</v>
      </c>
      <c r="B217" s="24">
        <f>+Daño!B230/Ocurrencia!B142</f>
        <v>0.7926666666666667</v>
      </c>
      <c r="C217" s="24">
        <f>+Daño!C230/Ocurrencia!C142</f>
        <v>1.6786842105263162</v>
      </c>
      <c r="D217" s="24">
        <f>+Daño!D230/Ocurrencia!D142</f>
        <v>3.529663573085847</v>
      </c>
      <c r="E217" s="24">
        <f>+Daño!E230/Ocurrencia!E142</f>
        <v>2.7025199362041468</v>
      </c>
      <c r="F217" s="24">
        <f>+Daño!F230/Ocurrencia!F142</f>
        <v>6.89260355029586</v>
      </c>
      <c r="G217" s="24">
        <f>+Daño!G230/Ocurrencia!G142</f>
        <v>3.381985111662531</v>
      </c>
      <c r="H217" s="24">
        <f>+Daño!H230/Ocurrencia!H142</f>
        <v>0.8048220218319886</v>
      </c>
      <c r="I217" s="24">
        <f>+Daño!I230/Ocurrencia!I142</f>
        <v>1.5898809523809523</v>
      </c>
      <c r="J217" s="24">
        <f>+Daño!J230/Ocurrencia!J142</f>
        <v>1.2787323943661972</v>
      </c>
      <c r="K217" s="24">
        <f>+Daño!K230/Ocurrencia!K142</f>
        <v>4.3359756097560975</v>
      </c>
      <c r="L217" s="24">
        <f>+Daño!L230/Ocurrencia!L142</f>
        <v>7.915357142857147</v>
      </c>
      <c r="M217" s="24">
        <f>+Daño!M230/Ocurrencia!M142</f>
        <v>10.119130434782608</v>
      </c>
      <c r="N217" s="24">
        <f>+Daño!N230/Ocurrencia!N142</f>
        <v>2.1669741491538037</v>
      </c>
    </row>
    <row r="218" spans="1:14" ht="12.75">
      <c r="A218" s="113" t="s">
        <v>43</v>
      </c>
      <c r="B218" s="24">
        <v>0</v>
      </c>
      <c r="C218" s="24">
        <f>+Daño!C231/Ocurrencia!C143</f>
        <v>7.1008000000000004</v>
      </c>
      <c r="D218" s="24">
        <f>+Daño!D231/Ocurrencia!D143</f>
        <v>2.4764449541284406</v>
      </c>
      <c r="E218" s="24">
        <f>+Daño!E231/Ocurrencia!E143</f>
        <v>2.0851498127340826</v>
      </c>
      <c r="F218" s="24">
        <f>+Daño!F231/Ocurrencia!F143</f>
        <v>10.478026315789473</v>
      </c>
      <c r="G218" s="24">
        <f>+Daño!G231/Ocurrencia!G143</f>
        <v>3.583661016949153</v>
      </c>
      <c r="H218" s="24">
        <f>+Daño!H231/Ocurrencia!H143</f>
        <v>0.8702812500000012</v>
      </c>
      <c r="I218" s="24">
        <f>+Daño!I231/Ocurrencia!I143</f>
        <v>1.488665297741273</v>
      </c>
      <c r="J218" s="24">
        <f>+Daño!J231/Ocurrencia!J143</f>
        <v>0.8855714285714286</v>
      </c>
      <c r="K218" s="24">
        <f>+Daño!K231/Ocurrencia!K143</f>
        <v>4.580696202531645</v>
      </c>
      <c r="L218" s="24">
        <f>+Daño!L231/Ocurrencia!L143</f>
        <v>3.8026315789473686</v>
      </c>
      <c r="M218" s="24">
        <f>+Daño!M231/Ocurrencia!M143</f>
        <v>2.466666666666667</v>
      </c>
      <c r="N218" s="24">
        <f>+Daño!N231/Ocurrencia!N143</f>
        <v>2.1355205479452057</v>
      </c>
    </row>
    <row r="219" spans="1:14" ht="12.75">
      <c r="A219" s="113" t="s">
        <v>47</v>
      </c>
      <c r="B219" s="24">
        <v>0</v>
      </c>
      <c r="C219" s="24">
        <f>+Daño!C232/Ocurrencia!C144</f>
        <v>3.346511627906977</v>
      </c>
      <c r="D219" s="24">
        <f>+Daño!D232/Ocurrencia!D144</f>
        <v>1.9340330188679244</v>
      </c>
      <c r="E219" s="24">
        <f>+Daño!E232/Ocurrencia!E144</f>
        <v>1.863717472118959</v>
      </c>
      <c r="F219" s="24">
        <f>+Daño!F232/Ocurrencia!F144</f>
        <v>6.545330188679244</v>
      </c>
      <c r="G219" s="24">
        <f>+Daño!G232/Ocurrencia!G144</f>
        <v>4.76</v>
      </c>
      <c r="H219" s="24">
        <f>+Daño!H232/Ocurrencia!H144</f>
        <v>2.135544399121431</v>
      </c>
      <c r="I219" s="24">
        <f>+Daño!I232/Ocurrencia!I144</f>
        <v>2.9782277580071175</v>
      </c>
      <c r="J219" s="24">
        <f>+Daño!J232/Ocurrencia!J144</f>
        <v>3.1394117647058826</v>
      </c>
      <c r="K219" s="24">
        <f>+Daño!K232/Ocurrencia!K144</f>
        <v>7.361648590021693</v>
      </c>
      <c r="L219" s="24">
        <f>+Daño!L232/Ocurrencia!L144</f>
        <v>4.0217857142857145</v>
      </c>
      <c r="M219" s="24">
        <f>+Daño!M232/Ocurrencia!M144</f>
        <v>3.3995000000000006</v>
      </c>
      <c r="N219" s="24">
        <f>+Daño!N232/Ocurrencia!N144</f>
        <v>2.9169068895935433</v>
      </c>
    </row>
    <row r="220" spans="1:14" ht="12.75">
      <c r="A220" s="113" t="s">
        <v>48</v>
      </c>
      <c r="B220" s="24">
        <v>0</v>
      </c>
      <c r="C220" s="24">
        <f>+Daño!C233/Ocurrencia!C145</f>
        <v>6.069677419354838</v>
      </c>
      <c r="D220" s="24">
        <f>+Daño!D233/Ocurrencia!D145</f>
        <v>3.5915590551181107</v>
      </c>
      <c r="E220" s="24">
        <f>+Daño!E233/Ocurrencia!E145</f>
        <v>2.134953051643192</v>
      </c>
      <c r="F220" s="24">
        <f>+Daño!F233/Ocurrencia!F145</f>
        <v>6.406238095238095</v>
      </c>
      <c r="G220" s="24">
        <f>+Daño!G233/Ocurrencia!G145</f>
        <v>8.652450592885375</v>
      </c>
      <c r="H220" s="24">
        <f>+Daño!H233/Ocurrencia!H145</f>
        <v>2.386645876645877</v>
      </c>
      <c r="I220" s="24">
        <f>+Daño!I233/Ocurrencia!I145</f>
        <v>3.604531835205993</v>
      </c>
      <c r="J220" s="24">
        <f>+Daño!J233/Ocurrencia!J145</f>
        <v>2.7784183673469385</v>
      </c>
      <c r="K220" s="24">
        <f>+Daño!K233/Ocurrencia!K145</f>
        <v>4.637669616519174</v>
      </c>
      <c r="L220" s="24">
        <f>+Daño!L233/Ocurrencia!L145</f>
        <v>16.185</v>
      </c>
      <c r="M220" s="24">
        <f>+Daño!M233/Ocurrencia!M145</f>
        <v>3.3608</v>
      </c>
      <c r="N220" s="24">
        <f>+Daño!N233/Ocurrencia!N145</f>
        <v>3.3259622641509443</v>
      </c>
    </row>
    <row r="221" spans="1:14" ht="12.75">
      <c r="A221" s="113" t="s">
        <v>63</v>
      </c>
      <c r="B221" s="24">
        <v>0</v>
      </c>
      <c r="C221" s="24">
        <f>+Daño!C234/Ocurrencia!C146</f>
        <v>13.438333333333333</v>
      </c>
      <c r="D221" s="24">
        <f>+Daño!D234/Ocurrencia!D146</f>
        <v>4.734928571428572</v>
      </c>
      <c r="E221" s="24">
        <f>+Daño!E234/Ocurrencia!E146</f>
        <v>2.3450691244239636</v>
      </c>
      <c r="F221" s="24">
        <f>+Daño!F234/Ocurrencia!F146</f>
        <v>9.880142857142857</v>
      </c>
      <c r="G221" s="24">
        <f>+Daño!G234/Ocurrencia!G146</f>
        <v>5.392419354838709</v>
      </c>
      <c r="H221" s="24">
        <f>+Daño!H234/Ocurrencia!H146</f>
        <v>2.1262595837897047</v>
      </c>
      <c r="I221" s="24">
        <f>+Daño!I234/Ocurrencia!I146</f>
        <v>1.0044868735083532</v>
      </c>
      <c r="J221" s="24">
        <f>+Daño!J234/Ocurrencia!J146</f>
        <v>1.18875</v>
      </c>
      <c r="K221" s="24">
        <f>+Daño!K234/Ocurrencia!K146</f>
        <v>0.8533333333333334</v>
      </c>
      <c r="L221" s="24">
        <f>+Daño!L234/Ocurrencia!L146</f>
        <v>2.526666666666667</v>
      </c>
      <c r="M221" s="24">
        <f>+Daño!M234/Ocurrencia!M146</f>
        <v>0.5976470588235294</v>
      </c>
      <c r="N221" s="24">
        <f>+Daño!N234/Ocurrencia!N146</f>
        <v>3.176163836163836</v>
      </c>
    </row>
    <row r="222" spans="1:14" ht="12.75">
      <c r="A222" s="114" t="s">
        <v>73</v>
      </c>
      <c r="B222" s="24">
        <v>0</v>
      </c>
      <c r="C222" s="24">
        <f>+Daño!C235/Ocurrencia!C147</f>
        <v>10.725625</v>
      </c>
      <c r="D222" s="24">
        <f>+Daño!D235/Ocurrencia!D147</f>
        <v>4.17985257985258</v>
      </c>
      <c r="E222" s="24">
        <f>+Daño!E235/Ocurrencia!E147</f>
        <v>3.870121317157713</v>
      </c>
      <c r="F222" s="24">
        <f>+Daño!F235/Ocurrencia!F147</f>
        <v>8.730469483568072</v>
      </c>
      <c r="G222" s="24">
        <f>+Daño!G235/Ocurrencia!G147</f>
        <v>5.5731289640591966</v>
      </c>
      <c r="H222" s="24">
        <f>+Daño!H235/Ocurrencia!H147</f>
        <v>1.2109426433915211</v>
      </c>
      <c r="I222" s="24">
        <f>+Daño!I235/Ocurrencia!I147</f>
        <v>2.4619137931034483</v>
      </c>
      <c r="J222" s="24">
        <f>+Daño!J235/Ocurrencia!J147</f>
        <v>1.1878260869565216</v>
      </c>
      <c r="K222" s="24">
        <f>+Daño!K235/Ocurrencia!K147</f>
        <v>2.7736082474226804</v>
      </c>
      <c r="L222" s="24">
        <f>+Daño!L235/Ocurrencia!L147</f>
        <v>11.642352941176469</v>
      </c>
      <c r="M222" s="24">
        <f>+Daño!M235/Ocurrencia!M147</f>
        <v>1.9022727272727273</v>
      </c>
      <c r="N222" s="24">
        <f>+Daño!N235/Ocurrencia!N147</f>
        <v>3.0707202441505594</v>
      </c>
    </row>
    <row r="223" spans="1:14" ht="12.75">
      <c r="A223" s="114" t="s">
        <v>78</v>
      </c>
      <c r="B223" s="24">
        <f>Daño!B236/Ocurrencia!B148</f>
        <v>30</v>
      </c>
      <c r="C223" s="24">
        <f>Daño!C236/Ocurrencia!C148</f>
        <v>6.352191780821919</v>
      </c>
      <c r="D223" s="24">
        <f>Daño!D236/Ocurrencia!D148</f>
        <v>3.0391101223581756</v>
      </c>
      <c r="E223" s="24">
        <f>Daño!E236/Ocurrencia!E148</f>
        <v>3.5012416107382545</v>
      </c>
      <c r="F223" s="24">
        <f>Daño!F236/Ocurrencia!F148</f>
        <v>9.235185185185188</v>
      </c>
      <c r="G223" s="24">
        <f>Daño!G236/Ocurrencia!G148</f>
        <v>4.612525050100201</v>
      </c>
      <c r="H223" s="24">
        <f>Daño!H236/Ocurrencia!H148</f>
        <v>1.9330063795853254</v>
      </c>
      <c r="I223" s="24">
        <f>Daño!I236/Ocurrencia!I148</f>
        <v>3.166148555708392</v>
      </c>
      <c r="J223" s="24">
        <f>Daño!J236/Ocurrencia!J148</f>
        <v>2.537752808988764</v>
      </c>
      <c r="K223" s="24">
        <f>Daño!K236/Ocurrencia!K148</f>
        <v>6.247361963190184</v>
      </c>
      <c r="L223" s="24">
        <f>Daño!L236/Ocurrencia!L148</f>
        <v>7.391315789473684</v>
      </c>
      <c r="M223" s="24">
        <f>Daño!M236/Ocurrencia!M148</f>
        <v>0.15583333333324845</v>
      </c>
      <c r="N223" s="24">
        <f>Daño!N236/Ocurrencia!N148</f>
        <v>3.0615615286158335</v>
      </c>
    </row>
    <row r="224" spans="1:14" ht="12.75">
      <c r="A224" s="114" t="s">
        <v>79</v>
      </c>
      <c r="B224" s="24">
        <v>0</v>
      </c>
      <c r="C224" s="24">
        <f>Daño!C237/Ocurrencia!C149</f>
        <v>4.004084507042254</v>
      </c>
      <c r="D224" s="24">
        <f>Daño!D237/Ocurrencia!D149</f>
        <v>3.592155625657203</v>
      </c>
      <c r="E224" s="24">
        <f>Daño!E237/Ocurrencia!E149</f>
        <v>4.213639344262296</v>
      </c>
      <c r="F224" s="24">
        <f>Daño!F237/Ocurrencia!F149</f>
        <v>7.559547738693467</v>
      </c>
      <c r="G224" s="24">
        <f>Daño!G237/Ocurrencia!G149</f>
        <v>2.4763745704467355</v>
      </c>
      <c r="H224" s="24">
        <f>Daño!H237/Ocurrencia!H149</f>
        <v>1.107549833887043</v>
      </c>
      <c r="I224" s="24">
        <f>Daño!I237/Ocurrencia!I149</f>
        <v>2.3977411764705883</v>
      </c>
      <c r="J224" s="24">
        <f>Daño!J237/Ocurrencia!J149</f>
        <v>1.5672727272727274</v>
      </c>
      <c r="K224" s="24">
        <f>Daño!K237/Ocurrencia!K149</f>
        <v>3.8190532544378697</v>
      </c>
      <c r="L224" s="24">
        <f>Daño!L237/Ocurrencia!L149</f>
        <v>3.8688235294117637</v>
      </c>
      <c r="M224" s="24">
        <f>Daño!M237/Ocurrencia!M149</f>
        <v>8.508499999999998</v>
      </c>
      <c r="N224" s="24">
        <f>Daño!N237/Ocurrencia!N149</f>
        <v>2.4034766802624574</v>
      </c>
    </row>
    <row r="225" spans="1:14" ht="12.75">
      <c r="A225" s="195" t="s">
        <v>91</v>
      </c>
      <c r="B225" s="208">
        <v>0</v>
      </c>
      <c r="C225" s="208">
        <f>Daño!C238/Ocurrencia!C150</f>
        <v>3.917972972972973</v>
      </c>
      <c r="D225" s="208">
        <f>Daño!D238/Ocurrencia!D150</f>
        <v>3.9631466030989273</v>
      </c>
      <c r="E225" s="208">
        <f>Daño!E238/Ocurrencia!E150</f>
        <v>2.5994242424242424</v>
      </c>
      <c r="F225" s="208">
        <f>Daño!F238/Ocurrencia!F150</f>
        <v>7.892864864864866</v>
      </c>
      <c r="G225" s="208">
        <f>Daño!G238/Ocurrencia!G150</f>
        <v>4.437763244047615</v>
      </c>
      <c r="H225" s="208">
        <f>Daño!H238/Ocurrencia!H150</f>
        <v>2.2402776213933997</v>
      </c>
      <c r="I225" s="208">
        <f>Daño!I238/Ocurrencia!I150</f>
        <v>5.627868547544434</v>
      </c>
      <c r="J225" s="208">
        <f>Daño!J238/Ocurrencia!J150</f>
        <v>2.188888888888889</v>
      </c>
      <c r="K225" s="208">
        <f>Daño!K238/Ocurrencia!K150</f>
        <v>3.963440366972478</v>
      </c>
      <c r="L225" s="208">
        <f>Daño!L238/Ocurrencia!L150</f>
        <v>13.5228</v>
      </c>
      <c r="M225" s="208">
        <f>Daño!M238/Ocurrencia!M150</f>
        <v>0.20800000000000002</v>
      </c>
      <c r="N225" s="208">
        <f>Daño!N238/Ocurrencia!N150</f>
        <v>3.532432327586217</v>
      </c>
    </row>
    <row r="226" spans="1:14" ht="12.75">
      <c r="A226" s="195" t="s">
        <v>93</v>
      </c>
      <c r="B226" s="252">
        <v>0</v>
      </c>
      <c r="C226" s="252">
        <f>Daño!C239/Ocurrencia!C151</f>
        <v>1.5406250000000001</v>
      </c>
      <c r="D226" s="252">
        <f>Daño!D239/Ocurrencia!D151</f>
        <v>3.1017569352708056</v>
      </c>
      <c r="E226" s="252">
        <f>Daño!E239/Ocurrencia!E151</f>
        <v>3.9833333333333334</v>
      </c>
      <c r="F226" s="252">
        <f>Daño!F239/Ocurrencia!F151</f>
        <v>14.349381443298972</v>
      </c>
      <c r="G226" s="252">
        <f>Daño!G239/Ocurrencia!G151</f>
        <v>3.0648223634053386</v>
      </c>
      <c r="H226" s="252">
        <f>Daño!H239/Ocurrencia!H151</f>
        <v>4.249491224105461</v>
      </c>
      <c r="I226" s="252">
        <f>Daño!I239/Ocurrencia!I151</f>
        <v>9.975760368663597</v>
      </c>
      <c r="J226" s="252">
        <f>Daño!J239/Ocurrencia!J151</f>
        <v>4.3338371584699455</v>
      </c>
      <c r="K226" s="252">
        <f>Daño!K239/Ocurrencia!K151</f>
        <v>7.441452599388379</v>
      </c>
      <c r="L226" s="252">
        <f>Daño!L239/Ocurrencia!L151</f>
        <v>4.653218</v>
      </c>
      <c r="M226" s="252">
        <f>Daño!M239/Ocurrencia!M151</f>
        <v>0.16372</v>
      </c>
      <c r="N226" s="252">
        <f>Daño!N239/Ocurrencia!N151</f>
        <v>5.469993331335231</v>
      </c>
    </row>
    <row r="227" spans="1:14" ht="12.75">
      <c r="A227" s="115" t="s">
        <v>113</v>
      </c>
      <c r="B227" s="217">
        <f>Daño!B240/Ocurrencia!B152</f>
        <v>3.837037037037037</v>
      </c>
      <c r="C227" s="217">
        <f>Daño!C240/Ocurrencia!C152</f>
        <v>1.9685552083333333</v>
      </c>
      <c r="D227" s="217">
        <f>Daño!D240/Ocurrencia!D152</f>
        <v>2.8049072847682117</v>
      </c>
      <c r="E227" s="217">
        <f>Daño!E240/Ocurrencia!E152</f>
        <v>4.697695167286246</v>
      </c>
      <c r="F227" s="217">
        <f>Daño!F240/Ocurrencia!F152</f>
        <v>5.382786069651742</v>
      </c>
      <c r="G227" s="217">
        <f>Daño!G240/Ocurrencia!G152</f>
        <v>2.4483195214105793</v>
      </c>
      <c r="H227" s="217">
        <f>Daño!H240/Ocurrencia!H152</f>
        <v>2.4210220029784066</v>
      </c>
      <c r="I227" s="217">
        <f>Daño!I240/Ocurrencia!I152</f>
        <v>4.515159400749064</v>
      </c>
      <c r="J227" s="217">
        <f>Daño!J240/Ocurrencia!J152</f>
        <v>4.6460373626373626</v>
      </c>
      <c r="K227" s="217">
        <f>Daño!K240/Ocurrencia!K152</f>
        <v>3.1912845921450153</v>
      </c>
      <c r="L227" s="217">
        <f>Daño!L240/Ocurrencia!L152</f>
        <v>11.756765957446808</v>
      </c>
      <c r="M227" s="217">
        <f>Daño!M240/Ocurrencia!M152</f>
        <v>5.5988</v>
      </c>
      <c r="N227" s="217">
        <f>Daño!N240/Ocurrencia!N152</f>
        <v>3.234277845287493</v>
      </c>
    </row>
    <row r="228" spans="1:14" ht="30">
      <c r="A228" s="165" t="s">
        <v>109</v>
      </c>
      <c r="B228" s="171">
        <f>+Daño!B241/Ocurrencia!B153</f>
        <v>1.5839688715953308</v>
      </c>
      <c r="C228" s="171">
        <f>+Daño!C241/Ocurrencia!C153</f>
        <v>5.174644477434678</v>
      </c>
      <c r="D228" s="171">
        <f>+Daño!D241/Ocurrencia!D153</f>
        <v>2.849163708286844</v>
      </c>
      <c r="E228" s="171">
        <f>+Daño!E241/Ocurrencia!E153</f>
        <v>3.233272084805654</v>
      </c>
      <c r="F228" s="171">
        <f>+Daño!F241/Ocurrencia!F153</f>
        <v>7.453801452784503</v>
      </c>
      <c r="G228" s="171">
        <f>+Daño!G241/Ocurrencia!G153</f>
        <v>4.86011873871162</v>
      </c>
      <c r="H228" s="171">
        <f>+Daño!H241/Ocurrencia!H153</f>
        <v>2.116219198705985</v>
      </c>
      <c r="I228" s="171">
        <f>+Daño!I241/Ocurrencia!I153</f>
        <v>3.798298932384343</v>
      </c>
      <c r="J228" s="171">
        <f>+Daño!J241/Ocurrencia!J153</f>
        <v>4.540965644520159</v>
      </c>
      <c r="K228" s="171">
        <f>+Daño!K241/Ocurrencia!K153</f>
        <v>4.314923736868433</v>
      </c>
      <c r="L228" s="171">
        <f>+Daño!L241/Ocurrencia!L153</f>
        <v>10.981013216783216</v>
      </c>
      <c r="M228" s="171">
        <f>+Daño!M241/Ocurrencia!M153</f>
        <v>6.231652294853961</v>
      </c>
      <c r="N228" s="172">
        <f>+Daño!N241/Ocurrencia!N153</f>
        <v>3.2676698511582387</v>
      </c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9" ht="45">
      <c r="A230" s="162" t="s">
        <v>96</v>
      </c>
      <c r="B230" s="168">
        <f>Daño!B246/Ocurrencia!B158</f>
        <v>1.0714285714285714</v>
      </c>
      <c r="C230" s="168">
        <f>Daño!C246/Ocurrencia!C158</f>
        <v>4.697955801104973</v>
      </c>
      <c r="D230" s="168">
        <f>Daño!D246/Ocurrencia!D158</f>
        <v>3.573664319248826</v>
      </c>
      <c r="E230" s="168">
        <f>Daño!E246/Ocurrencia!E158</f>
        <v>3.6488202247191013</v>
      </c>
      <c r="F230" s="168">
        <f>Daño!F246/Ocurrencia!F158</f>
        <v>9.55299055613851</v>
      </c>
      <c r="G230" s="168">
        <f>Daño!G246/Ocurrencia!G158</f>
        <v>3.90746169930302</v>
      </c>
      <c r="H230" s="168">
        <f>Daño!H246/Ocurrencia!H158</f>
        <v>2.221949444354972</v>
      </c>
      <c r="I230" s="168">
        <f>Daño!I246/Ocurrencia!I158</f>
        <v>5.466958831521746</v>
      </c>
      <c r="J230" s="168">
        <f>Daño!J246/Ocurrencia!J158</f>
        <v>2.7620414953271024</v>
      </c>
      <c r="K230" s="168">
        <f>Daño!K246/Ocurrencia!K158</f>
        <v>5.3697792607802874</v>
      </c>
      <c r="L230" s="168">
        <f>Daño!L246/Ocurrencia!L158</f>
        <v>7.587012925170068</v>
      </c>
      <c r="M230" s="168">
        <f>Daño!M246/Ocurrencia!M158</f>
        <v>1.8099729729729586</v>
      </c>
      <c r="N230" s="169">
        <f>Daño!N246/Ocurrencia!N158</f>
        <v>3.5917781975138143</v>
      </c>
      <c r="S230" s="8"/>
    </row>
    <row r="231" spans="1:19" ht="12.75">
      <c r="A231" s="3" t="s">
        <v>56</v>
      </c>
      <c r="S231" s="8"/>
    </row>
    <row r="235" ht="12.75">
      <c r="A235" s="56" t="s">
        <v>45</v>
      </c>
    </row>
    <row r="236" ht="12.75">
      <c r="A236" s="56" t="s">
        <v>95</v>
      </c>
    </row>
    <row r="237" ht="12.75">
      <c r="A237" s="251" t="s">
        <v>101</v>
      </c>
    </row>
    <row r="257" spans="6:10" ht="15">
      <c r="F257" s="266" t="s">
        <v>90</v>
      </c>
      <c r="G257" s="267"/>
      <c r="H257" s="267"/>
      <c r="I257" s="267"/>
      <c r="J257" s="268"/>
    </row>
    <row r="258" spans="6:10" ht="30">
      <c r="F258" s="100" t="s">
        <v>69</v>
      </c>
      <c r="G258" s="101" t="s">
        <v>99</v>
      </c>
      <c r="H258" s="101" t="s">
        <v>100</v>
      </c>
      <c r="I258" s="101" t="s">
        <v>71</v>
      </c>
      <c r="J258" s="102" t="s">
        <v>72</v>
      </c>
    </row>
    <row r="259" spans="6:10" ht="12.75">
      <c r="F259" s="134" t="s">
        <v>2</v>
      </c>
      <c r="G259" s="30">
        <f>AVERAGE(B222:B226)</f>
        <v>6</v>
      </c>
      <c r="H259" s="30">
        <f>+B227</f>
        <v>3.837037037037037</v>
      </c>
      <c r="I259" s="138">
        <f>+H259-G259</f>
        <v>-2.162962962962963</v>
      </c>
      <c r="J259" s="103">
        <v>0</v>
      </c>
    </row>
    <row r="260" spans="6:10" ht="12.75">
      <c r="F260" s="135" t="s">
        <v>3</v>
      </c>
      <c r="G260" s="16">
        <f>AVERAGE(C222:C226)</f>
        <v>5.3080998521674285</v>
      </c>
      <c r="H260" s="16">
        <f>+C227</f>
        <v>1.9685552083333333</v>
      </c>
      <c r="I260" s="139">
        <f aca="true" t="shared" si="4" ref="I260:I271">+H260-G260</f>
        <v>-3.3395446438340954</v>
      </c>
      <c r="J260" s="105">
        <f aca="true" t="shared" si="5" ref="J260:J271">IF(H260&gt;0,(H260-G260)*100/G260,0)</f>
        <v>-62.91412627572326</v>
      </c>
    </row>
    <row r="261" spans="6:10" ht="12.75">
      <c r="F261" s="135" t="s">
        <v>4</v>
      </c>
      <c r="G261" s="16">
        <f>AVERAGE(D222:D226)</f>
        <v>3.575204373247538</v>
      </c>
      <c r="H261" s="16">
        <f>+D227</f>
        <v>2.8049072847682117</v>
      </c>
      <c r="I261" s="139">
        <f t="shared" si="4"/>
        <v>-0.7702970884793263</v>
      </c>
      <c r="J261" s="105">
        <f t="shared" si="5"/>
        <v>-21.545540004462083</v>
      </c>
    </row>
    <row r="262" spans="6:10" ht="12.75">
      <c r="F262" s="136" t="s">
        <v>5</v>
      </c>
      <c r="G262" s="16">
        <f>AVERAGE(E222:E226)</f>
        <v>3.6335519695831677</v>
      </c>
      <c r="H262" s="16">
        <f>+E227</f>
        <v>4.697695167286246</v>
      </c>
      <c r="I262" s="139">
        <f t="shared" si="4"/>
        <v>1.064143197703078</v>
      </c>
      <c r="J262" s="104">
        <f t="shared" si="5"/>
        <v>29.28658256744719</v>
      </c>
    </row>
    <row r="263" spans="6:10" ht="12.75">
      <c r="F263" s="135" t="s">
        <v>6</v>
      </c>
      <c r="G263" s="16">
        <f>AVERAGE(F222:F226)</f>
        <v>9.553489743122114</v>
      </c>
      <c r="H263" s="16">
        <f>+F227</f>
        <v>5.382786069651742</v>
      </c>
      <c r="I263" s="139">
        <f t="shared" si="4"/>
        <v>-4.170703673470372</v>
      </c>
      <c r="J263" s="105">
        <f t="shared" si="5"/>
        <v>-43.65633695763378</v>
      </c>
    </row>
    <row r="264" spans="6:10" ht="12.75">
      <c r="F264" s="135" t="s">
        <v>7</v>
      </c>
      <c r="G264" s="16">
        <f>AVERAGE(G222:G226)</f>
        <v>4.0329228384118165</v>
      </c>
      <c r="H264" s="16">
        <f>+G227</f>
        <v>2.4483195214105793</v>
      </c>
      <c r="I264" s="139">
        <f t="shared" si="4"/>
        <v>-1.5846033170012372</v>
      </c>
      <c r="J264" s="105">
        <f t="shared" si="5"/>
        <v>-39.29168448026299</v>
      </c>
    </row>
    <row r="265" spans="6:10" ht="12.75">
      <c r="F265" s="135" t="s">
        <v>8</v>
      </c>
      <c r="G265" s="16">
        <f>AVERAGE(H222:H226)</f>
        <v>2.1482535404725502</v>
      </c>
      <c r="H265" s="16">
        <f>+H227</f>
        <v>2.4210220029784066</v>
      </c>
      <c r="I265" s="139">
        <f t="shared" si="4"/>
        <v>0.2727684625058564</v>
      </c>
      <c r="J265" s="104">
        <f t="shared" si="5"/>
        <v>12.69721926983794</v>
      </c>
    </row>
    <row r="266" spans="6:10" ht="12.75">
      <c r="F266" s="135" t="s">
        <v>9</v>
      </c>
      <c r="G266" s="16">
        <f>AVERAGE(I222:I226)</f>
        <v>4.725886488298092</v>
      </c>
      <c r="H266" s="16">
        <f>+I227</f>
        <v>4.515159400749064</v>
      </c>
      <c r="I266" s="139">
        <f t="shared" si="4"/>
        <v>-0.2107270875490279</v>
      </c>
      <c r="J266" s="105">
        <f t="shared" si="5"/>
        <v>-4.458995959188091</v>
      </c>
    </row>
    <row r="267" spans="6:10" ht="12.75">
      <c r="F267" s="135" t="s">
        <v>46</v>
      </c>
      <c r="G267" s="16">
        <f>AVERAGE(J222:J226)</f>
        <v>2.3631155341153693</v>
      </c>
      <c r="H267" s="16">
        <f>+J227</f>
        <v>4.6460373626373626</v>
      </c>
      <c r="I267" s="139">
        <f t="shared" si="4"/>
        <v>2.282921828521993</v>
      </c>
      <c r="J267" s="104">
        <f t="shared" si="5"/>
        <v>96.6064416049215</v>
      </c>
    </row>
    <row r="268" spans="6:10" ht="12.75">
      <c r="F268" s="135" t="s">
        <v>10</v>
      </c>
      <c r="G268" s="16">
        <f>AVERAGE(K222:K226)</f>
        <v>4.8489832862823175</v>
      </c>
      <c r="H268" s="16">
        <f>+K227</f>
        <v>3.1912845921450153</v>
      </c>
      <c r="I268" s="139">
        <f t="shared" si="4"/>
        <v>-1.6576986941373022</v>
      </c>
      <c r="J268" s="105">
        <f t="shared" si="5"/>
        <v>-34.18652109663691</v>
      </c>
    </row>
    <row r="269" spans="6:10" ht="12.75">
      <c r="F269" s="135" t="s">
        <v>11</v>
      </c>
      <c r="G269" s="16">
        <f>AVERAGE(L222:L226)</f>
        <v>8.215702052012384</v>
      </c>
      <c r="H269" s="16">
        <f>+L227</f>
        <v>11.756765957446808</v>
      </c>
      <c r="I269" s="139">
        <f t="shared" si="4"/>
        <v>3.5410639054344237</v>
      </c>
      <c r="J269" s="104">
        <f t="shared" si="5"/>
        <v>43.10117240153643</v>
      </c>
    </row>
    <row r="270" spans="6:10" ht="12.75">
      <c r="F270" s="137" t="s">
        <v>12</v>
      </c>
      <c r="G270" s="23">
        <f>AVERAGE(M222:M226)</f>
        <v>2.187665212121195</v>
      </c>
      <c r="H270" s="23">
        <f>+M227</f>
        <v>5.5988</v>
      </c>
      <c r="I270" s="140">
        <f t="shared" si="4"/>
        <v>3.411134787878805</v>
      </c>
      <c r="J270" s="143">
        <f t="shared" si="5"/>
        <v>155.92581392156046</v>
      </c>
    </row>
    <row r="271" spans="6:10" ht="15">
      <c r="F271" s="89" t="s">
        <v>70</v>
      </c>
      <c r="G271" s="142">
        <f>AVERAGE(N222:N226)</f>
        <v>3.5076368223900602</v>
      </c>
      <c r="H271" s="142">
        <f>+N227</f>
        <v>3.234277845287493</v>
      </c>
      <c r="I271" s="142">
        <f t="shared" si="4"/>
        <v>-0.2733589771025673</v>
      </c>
      <c r="J271" s="91">
        <f t="shared" si="5"/>
        <v>-7.793252008236813</v>
      </c>
    </row>
  </sheetData>
  <sheetProtection/>
  <mergeCells count="16">
    <mergeCell ref="A8:A9"/>
    <mergeCell ref="N8:N9"/>
    <mergeCell ref="L81:P81"/>
    <mergeCell ref="A105:A106"/>
    <mergeCell ref="N105:N106"/>
    <mergeCell ref="A5:N5"/>
    <mergeCell ref="A6:N6"/>
    <mergeCell ref="A102:N102"/>
    <mergeCell ref="A103:N103"/>
    <mergeCell ref="A194:A195"/>
    <mergeCell ref="N194:N195"/>
    <mergeCell ref="E81:I81"/>
    <mergeCell ref="F257:J257"/>
    <mergeCell ref="E170:I170"/>
    <mergeCell ref="A192:N192"/>
    <mergeCell ref="A191:N191"/>
  </mergeCells>
  <printOptions horizontalCentered="1"/>
  <pageMargins left="0.75" right="0.75" top="0.5905511811023623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</dc:creator>
  <cp:keywords/>
  <dc:description/>
  <cp:lastModifiedBy>Claudia Tobar</cp:lastModifiedBy>
  <cp:lastPrinted>2016-08-08T19:57:53Z</cp:lastPrinted>
  <dcterms:created xsi:type="dcterms:W3CDTF">2008-01-22T14:43:56Z</dcterms:created>
  <dcterms:modified xsi:type="dcterms:W3CDTF">2016-08-11T15:19:24Z</dcterms:modified>
  <cp:category/>
  <cp:version/>
  <cp:contentType/>
  <cp:contentStatus/>
</cp:coreProperties>
</file>