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195" windowHeight="8130" activeTab="1"/>
  </bookViews>
  <sheets>
    <sheet name="Total" sheetId="1" r:id="rId1"/>
    <sheet name="Por Region CONAF" sheetId="2" r:id="rId2"/>
    <sheet name="Por Region Empresas" sheetId="3" r:id="rId3"/>
  </sheets>
  <definedNames/>
  <calcPr fullCalcOnLoad="1"/>
</workbook>
</file>

<file path=xl/sharedStrings.xml><?xml version="1.0" encoding="utf-8"?>
<sst xmlns="http://schemas.openxmlformats.org/spreadsheetml/2006/main" count="358" uniqueCount="77">
  <si>
    <t>PROMEDIO</t>
  </si>
  <si>
    <t>CORPORACION NACIONAL FORESTAL</t>
  </si>
  <si>
    <t>TEMPORADA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</si>
  <si>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</si>
  <si>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</si>
  <si>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</si>
  <si>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</si>
  <si>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</si>
  <si>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</si>
  <si>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</si>
  <si>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</si>
  <si>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</si>
  <si>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</si>
  <si>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</si>
  <si>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</si>
  <si>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</si>
  <si>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</si>
  <si>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</si>
  <si>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</si>
  <si>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</si>
  <si>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Ocurrencia y Daño Histórico de Incendios Forestales</t>
  </si>
  <si>
    <t>2007 - 2008</t>
  </si>
  <si>
    <t>2008 - 2009</t>
  </si>
  <si>
    <t xml:space="preserve">PROMEDIO </t>
  </si>
  <si>
    <t>PROMEDIO QUINQUENIO</t>
  </si>
  <si>
    <t>Empresas Forestales</t>
  </si>
  <si>
    <t>Ambito CONAF</t>
  </si>
  <si>
    <t>OCURRENCIA DE INCENDIOS FORESTALES POR REGION</t>
  </si>
  <si>
    <t>NUMERO DE INCENDIOS POR REGION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</si>
  <si>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</si>
  <si>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</si>
  <si>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</si>
  <si>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</si>
  <si>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</si>
  <si>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</si>
  <si>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</si>
  <si>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</si>
  <si>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</si>
  <si>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</si>
  <si>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</si>
  <si>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</si>
  <si>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XII</t>
  </si>
  <si>
    <t>%</t>
  </si>
  <si>
    <t>Nota: La XIV Región se originó a partir de comunas de la X Región</t>
  </si>
  <si>
    <t>SUPERFICIE AFECTADA POR INCENDIOS FORESTALES POR REGION</t>
  </si>
  <si>
    <t>CONAF</t>
  </si>
  <si>
    <t>EMPRESAS FORESTALES</t>
  </si>
  <si>
    <t>Nacional</t>
  </si>
  <si>
    <t>1989 - 1990</t>
  </si>
  <si>
    <t>2009 - 2010</t>
  </si>
  <si>
    <t>Conaf</t>
  </si>
  <si>
    <t>Empresas</t>
  </si>
  <si>
    <t>TOTAL INCENDIOS</t>
  </si>
  <si>
    <t>% INCIDENCIA</t>
  </si>
  <si>
    <t>AREA BAJO COBERTURA (HA)</t>
  </si>
  <si>
    <t>2010 - 2011</t>
  </si>
  <si>
    <t>2011 - 2012</t>
  </si>
  <si>
    <t>2012 - 2013</t>
  </si>
  <si>
    <t>TEMPORADA N°</t>
  </si>
  <si>
    <t>NUMERO DE INCENDIOS</t>
  </si>
  <si>
    <t>SUPERFICIE AFECTADA (ha)</t>
  </si>
  <si>
    <t>SUPERFICIE PROMEDIO (ha/inc.)</t>
  </si>
  <si>
    <t>% Incidencia Nacional</t>
  </si>
  <si>
    <t>2013 - 2014</t>
  </si>
  <si>
    <t>Estadísticas-Julio 2015</t>
  </si>
  <si>
    <t>1990 -2015</t>
  </si>
  <si>
    <t>2014 - 2015</t>
  </si>
  <si>
    <t>TOTALES 1990/2015</t>
  </si>
  <si>
    <t>PROMEDIO 1990/2015</t>
  </si>
  <si>
    <t>1990-2015</t>
  </si>
  <si>
    <t>PERIODO 1990 - 2015</t>
  </si>
  <si>
    <t>PERIODO  1990  -  2015</t>
  </si>
  <si>
    <t>TOTAL 1990/2015</t>
  </si>
  <si>
    <t>GERENCIA PROTECCION CONTRA INCENDIOS FORESTALES</t>
  </si>
  <si>
    <t>TOTAL SUPERFICIE AFECTADA</t>
  </si>
  <si>
    <t>TOTAL QUINQUENIO 2011/2015</t>
  </si>
  <si>
    <t>PROMEDIO QUINQUENIO 2011/2015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</si>
</sst>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\ "/>
    <numFmt numFmtId="177" formatCode="#,##0.0"/>
    <numFmt numFmtId="178" formatCode="0.00_ ;[Red]\-0.00\ "/>
    <numFmt numFmtId="179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7F7F7F"/>
      </left>
      <right style="thin"/>
      <top>
        <color indexed="63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10" fontId="0" fillId="0" borderId="10" xfId="0" applyNumberFormat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33" fillId="21" borderId="11" xfId="34" applyNumberFormat="1" applyBorder="1" applyAlignment="1">
      <alignment horizontal="center"/>
    </xf>
    <xf numFmtId="176" fontId="33" fillId="21" borderId="11" xfId="34" applyNumberForma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6" fontId="33" fillId="21" borderId="14" xfId="34" applyNumberFormat="1" applyBorder="1" applyAlignment="1">
      <alignment horizontal="center"/>
    </xf>
    <xf numFmtId="3" fontId="33" fillId="21" borderId="1" xfId="34" applyNumberFormat="1" applyBorder="1" applyAlignment="1">
      <alignment horizontal="center"/>
    </xf>
    <xf numFmtId="176" fontId="33" fillId="21" borderId="15" xfId="34" applyNumberFormat="1" applyBorder="1" applyAlignment="1">
      <alignment horizontal="center"/>
    </xf>
    <xf numFmtId="3" fontId="33" fillId="21" borderId="16" xfId="34" applyNumberFormat="1" applyBorder="1" applyAlignment="1">
      <alignment horizontal="center"/>
    </xf>
    <xf numFmtId="176" fontId="33" fillId="21" borderId="17" xfId="34" applyNumberFormat="1" applyBorder="1" applyAlignment="1">
      <alignment horizontal="center"/>
    </xf>
    <xf numFmtId="0" fontId="33" fillId="21" borderId="18" xfId="34" applyBorder="1" applyAlignment="1">
      <alignment horizontal="center"/>
    </xf>
    <xf numFmtId="0" fontId="33" fillId="21" borderId="19" xfId="34" applyBorder="1" applyAlignment="1">
      <alignment horizontal="center"/>
    </xf>
    <xf numFmtId="3" fontId="33" fillId="21" borderId="15" xfId="34" applyNumberFormat="1" applyBorder="1" applyAlignment="1">
      <alignment horizontal="center"/>
    </xf>
    <xf numFmtId="10" fontId="33" fillId="21" borderId="1" xfId="34" applyNumberFormat="1" applyBorder="1" applyAlignment="1">
      <alignment horizontal="center"/>
    </xf>
    <xf numFmtId="10" fontId="33" fillId="21" borderId="16" xfId="34" applyNumberFormat="1" applyBorder="1" applyAlignment="1">
      <alignment horizontal="center"/>
    </xf>
    <xf numFmtId="3" fontId="33" fillId="21" borderId="17" xfId="34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6" fontId="33" fillId="21" borderId="1" xfId="34" applyNumberFormat="1" applyBorder="1" applyAlignment="1">
      <alignment horizontal="center"/>
    </xf>
    <xf numFmtId="0" fontId="33" fillId="21" borderId="20" xfId="34" applyBorder="1" applyAlignment="1">
      <alignment horizontal="center"/>
    </xf>
    <xf numFmtId="3" fontId="33" fillId="21" borderId="11" xfId="34" applyNumberFormat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3" fillId="21" borderId="18" xfId="34" applyBorder="1" applyAlignment="1">
      <alignment horizontal="centerContinuous"/>
    </xf>
    <xf numFmtId="0" fontId="33" fillId="21" borderId="21" xfId="34" applyBorder="1" applyAlignment="1">
      <alignment/>
    </xf>
    <xf numFmtId="0" fontId="33" fillId="21" borderId="22" xfId="34" applyBorder="1" applyAlignment="1">
      <alignment horizontal="center" vertical="center" wrapText="1"/>
    </xf>
    <xf numFmtId="3" fontId="33" fillId="21" borderId="14" xfId="34" applyNumberFormat="1" applyBorder="1" applyAlignment="1">
      <alignment vertical="center"/>
    </xf>
    <xf numFmtId="0" fontId="33" fillId="21" borderId="23" xfId="34" applyBorder="1" applyAlignment="1">
      <alignment horizontal="center" vertical="center" wrapText="1"/>
    </xf>
    <xf numFmtId="3" fontId="33" fillId="21" borderId="1" xfId="34" applyNumberFormat="1" applyBorder="1" applyAlignment="1">
      <alignment vertical="center"/>
    </xf>
    <xf numFmtId="0" fontId="33" fillId="21" borderId="24" xfId="34" applyBorder="1" applyAlignment="1">
      <alignment horizontal="center"/>
    </xf>
    <xf numFmtId="179" fontId="33" fillId="21" borderId="16" xfId="34" applyNumberFormat="1" applyBorder="1" applyAlignment="1">
      <alignment vertical="center"/>
    </xf>
    <xf numFmtId="179" fontId="33" fillId="21" borderId="17" xfId="34" applyNumberFormat="1" applyBorder="1" applyAlignment="1">
      <alignment vertical="center"/>
    </xf>
    <xf numFmtId="0" fontId="33" fillId="21" borderId="25" xfId="34" applyBorder="1" applyAlignment="1">
      <alignment horizontal="center" wrapText="1"/>
    </xf>
    <xf numFmtId="3" fontId="33" fillId="21" borderId="18" xfId="34" applyNumberFormat="1" applyBorder="1" applyAlignment="1">
      <alignment vertical="center"/>
    </xf>
    <xf numFmtId="0" fontId="33" fillId="21" borderId="23" xfId="34" applyBorder="1" applyAlignment="1">
      <alignment horizontal="center" wrapText="1"/>
    </xf>
    <xf numFmtId="179" fontId="33" fillId="21" borderId="16" xfId="34" applyNumberFormat="1" applyBorder="1" applyAlignment="1">
      <alignment/>
    </xf>
    <xf numFmtId="179" fontId="33" fillId="21" borderId="17" xfId="34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33" fillId="21" borderId="23" xfId="34" applyBorder="1" applyAlignment="1">
      <alignment horizontal="center" vertical="center" wrapText="1"/>
    </xf>
    <xf numFmtId="0" fontId="33" fillId="21" borderId="24" xfId="34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176" fontId="33" fillId="21" borderId="26" xfId="34" applyNumberFormat="1" applyBorder="1" applyAlignment="1">
      <alignment horizontal="center" vertical="center" wrapText="1"/>
    </xf>
    <xf numFmtId="176" fontId="33" fillId="21" borderId="27" xfId="34" applyNumberFormat="1" applyBorder="1" applyAlignment="1">
      <alignment horizontal="center" vertical="center" wrapText="1"/>
    </xf>
    <xf numFmtId="3" fontId="33" fillId="21" borderId="18" xfId="34" applyNumberFormat="1" applyBorder="1" applyAlignment="1">
      <alignment horizontal="center" vertical="center" wrapText="1"/>
    </xf>
    <xf numFmtId="3" fontId="33" fillId="21" borderId="1" xfId="34" applyNumberFormat="1" applyBorder="1" applyAlignment="1">
      <alignment horizontal="center" vertical="center" wrapText="1"/>
    </xf>
    <xf numFmtId="3" fontId="33" fillId="21" borderId="20" xfId="34" applyNumberFormat="1" applyBorder="1" applyAlignment="1">
      <alignment horizontal="center" vertical="center" wrapText="1"/>
    </xf>
    <xf numFmtId="176" fontId="33" fillId="21" borderId="19" xfId="34" applyNumberFormat="1" applyBorder="1" applyAlignment="1">
      <alignment horizontal="center" vertical="center" wrapText="1"/>
    </xf>
    <xf numFmtId="176" fontId="33" fillId="21" borderId="15" xfId="34" applyNumberFormat="1" applyBorder="1" applyAlignment="1">
      <alignment horizontal="center" vertical="center" wrapText="1"/>
    </xf>
    <xf numFmtId="176" fontId="33" fillId="21" borderId="21" xfId="34" applyNumberFormat="1" applyBorder="1" applyAlignment="1">
      <alignment horizontal="center" vertical="center" wrapText="1"/>
    </xf>
    <xf numFmtId="176" fontId="33" fillId="21" borderId="17" xfId="34" applyNumberFormat="1" applyBorder="1" applyAlignment="1">
      <alignment horizontal="center" vertical="center" wrapText="1"/>
    </xf>
    <xf numFmtId="176" fontId="33" fillId="21" borderId="28" xfId="34" applyNumberFormat="1" applyBorder="1" applyAlignment="1">
      <alignment horizontal="center" vertical="center" wrapText="1"/>
    </xf>
    <xf numFmtId="0" fontId="33" fillId="21" borderId="25" xfId="34" applyBorder="1" applyAlignment="1">
      <alignment horizontal="center" vertical="center" wrapText="1"/>
    </xf>
    <xf numFmtId="0" fontId="33" fillId="21" borderId="23" xfId="34" applyBorder="1" applyAlignment="1">
      <alignment horizontal="center" vertical="center" wrapText="1"/>
    </xf>
    <xf numFmtId="0" fontId="33" fillId="21" borderId="29" xfId="34" applyBorder="1" applyAlignment="1">
      <alignment horizontal="center" vertical="center" wrapText="1"/>
    </xf>
    <xf numFmtId="0" fontId="33" fillId="21" borderId="18" xfId="34" applyBorder="1" applyAlignment="1">
      <alignment horizontal="center" vertical="center" wrapText="1"/>
    </xf>
    <xf numFmtId="0" fontId="33" fillId="21" borderId="1" xfId="34" applyBorder="1" applyAlignment="1">
      <alignment horizontal="center" vertical="center" wrapText="1"/>
    </xf>
    <xf numFmtId="0" fontId="33" fillId="21" borderId="20" xfId="34" applyBorder="1" applyAlignment="1">
      <alignment horizontal="center" vertical="center" wrapText="1"/>
    </xf>
    <xf numFmtId="0" fontId="33" fillId="21" borderId="24" xfId="34" applyBorder="1" applyAlignment="1">
      <alignment horizontal="center" vertical="center" wrapText="1"/>
    </xf>
    <xf numFmtId="0" fontId="33" fillId="21" borderId="16" xfId="34" applyBorder="1" applyAlignment="1">
      <alignment horizontal="center" vertical="center" wrapText="1"/>
    </xf>
    <xf numFmtId="3" fontId="33" fillId="21" borderId="16" xfId="34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3" fillId="21" borderId="22" xfId="34" applyBorder="1" applyAlignment="1">
      <alignment horizontal="center"/>
    </xf>
    <xf numFmtId="0" fontId="33" fillId="21" borderId="11" xfId="34" applyBorder="1" applyAlignment="1">
      <alignment horizontal="center"/>
    </xf>
    <xf numFmtId="0" fontId="33" fillId="21" borderId="23" xfId="34" applyBorder="1" applyAlignment="1">
      <alignment horizontal="center"/>
    </xf>
    <xf numFmtId="0" fontId="33" fillId="21" borderId="1" xfId="34" applyBorder="1" applyAlignment="1">
      <alignment horizontal="center"/>
    </xf>
    <xf numFmtId="0" fontId="33" fillId="21" borderId="24" xfId="34" applyBorder="1" applyAlignment="1">
      <alignment horizontal="center"/>
    </xf>
    <xf numFmtId="0" fontId="33" fillId="21" borderId="16" xfId="34" applyBorder="1" applyAlignment="1">
      <alignment horizontal="center"/>
    </xf>
    <xf numFmtId="0" fontId="33" fillId="21" borderId="25" xfId="34" applyBorder="1" applyAlignment="1">
      <alignment horizontal="center"/>
    </xf>
    <xf numFmtId="0" fontId="33" fillId="21" borderId="18" xfId="34" applyBorder="1" applyAlignment="1">
      <alignment horizontal="center"/>
    </xf>
    <xf numFmtId="0" fontId="33" fillId="21" borderId="25" xfId="34" applyBorder="1" applyAlignment="1">
      <alignment horizontal="center" vertical="center"/>
    </xf>
    <xf numFmtId="0" fontId="33" fillId="21" borderId="29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Ocurrencia Incendios Forestales
Ambito Conaf - Nacional</a:t>
            </a:r>
          </a:p>
        </c:rich>
      </c:tx>
      <c:layout>
        <c:manualLayout>
          <c:xMode val="factor"/>
          <c:yMode val="factor"/>
          <c:x val="0.044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85"/>
          <c:w val="0.9087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Total!$P$12:$P$37</c:f>
              <c:strCache/>
            </c:strRef>
          </c:cat>
          <c:val>
            <c:numRef>
              <c:f>Total!$Q$12:$Q$37</c:f>
              <c:numCache/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56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351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Daño Incendios Forestales
Ambito Conaf - Nacional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22125"/>
          <c:w val="0.88175"/>
          <c:h val="0.6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Total!$P$12:$P$37</c:f>
              <c:strCache/>
            </c:strRef>
          </c:cat>
          <c:val>
            <c:numRef>
              <c:f>Total!$S$12:$S$37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1525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Ocurrencia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Incendios Forestales Nacional</a:t>
            </a:r>
          </a:p>
        </c:rich>
      </c:tx>
      <c:layout>
        <c:manualLayout>
          <c:xMode val="factor"/>
          <c:yMode val="factor"/>
          <c:x val="-0.046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77"/>
          <c:w val="0.918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Total!$B$12:$B$37</c:f>
              <c:strCache/>
            </c:strRef>
          </c:cat>
          <c:val>
            <c:numRef>
              <c:f>Total!$C$12:$C$37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6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25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Daño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Incendios Forestales Naciona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</a:t>
            </a:r>
          </a:p>
        </c:rich>
      </c:tx>
      <c:layout>
        <c:manualLayout>
          <c:xMode val="factor"/>
          <c:yMode val="factor"/>
          <c:x val="-0.042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6475"/>
          <c:w val="0.9282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Total!$B$12:$B$37</c:f>
              <c:strCache/>
            </c:strRef>
          </c:cat>
          <c:val>
            <c:numRef>
              <c:f>Total!$D$12:$D$37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423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Ocurrencia Incendios Forestales
Ambito Empresas - Nacional</a:t>
            </a:r>
          </a:p>
        </c:rich>
      </c:tx>
      <c:layout>
        <c:manualLayout>
          <c:xMode val="factor"/>
          <c:yMode val="factor"/>
          <c:x val="0.062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7825"/>
          <c:w val="0.913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Total!$AD$12:$AD$37</c:f>
              <c:strCache/>
            </c:strRef>
          </c:cat>
          <c:val>
            <c:numRef>
              <c:f>Total!$AE$12:$AE$37</c:f>
              <c:numCache/>
            </c:numRef>
          </c:val>
        </c:ser>
        <c:axId val="6475668"/>
        <c:axId val="58281013"/>
      </c:barChart>
      <c:catAx>
        <c:axId val="647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66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Variación Daño Incendios Forestales
Ambito Empresas - Nacional</a:t>
            </a:r>
          </a:p>
        </c:rich>
      </c:tx>
      <c:layout>
        <c:manualLayout>
          <c:xMode val="factor"/>
          <c:yMode val="factor"/>
          <c:x val="0.02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78"/>
          <c:w val="0.88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Total!$AD$12:$AD$37</c:f>
              <c:strCache/>
            </c:strRef>
          </c:cat>
          <c:val>
            <c:numRef>
              <c:f>Total!$AG$12:$AG$37</c:f>
              <c:numCache/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Temporadas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07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1990-2015</a:t>
            </a:r>
          </a:p>
        </c:rich>
      </c:tx>
      <c:layout>
        <c:manualLayout>
          <c:xMode val="factor"/>
          <c:yMode val="factor"/>
          <c:x val="0.11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356"/>
          <c:w val="0.51675"/>
          <c:h val="0.388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Ambito Conaf
68%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Ambito Empresas
32%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Total!$C$53:$D$53</c:f>
              <c:strCache/>
            </c:strRef>
          </c:cat>
          <c:val>
            <c:numRef>
              <c:f>Total!$C$55:$D$55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1990-2015</a:t>
            </a:r>
          </a:p>
        </c:rich>
      </c:tx>
      <c:layout>
        <c:manualLayout>
          <c:xMode val="factor"/>
          <c:yMode val="factor"/>
          <c:x val="0.10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32025"/>
          <c:w val="0.6305"/>
          <c:h val="0.4397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Ambito Conaf
83%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Ambito Empresas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Total!$C$53:$D$53</c:f>
              <c:strCache/>
            </c:strRef>
          </c:cat>
          <c:val>
            <c:numRef>
              <c:f>Total!$C$58:$D$58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7</xdr:row>
      <xdr:rowOff>123825</xdr:rowOff>
    </xdr:from>
    <xdr:to>
      <xdr:col>27</xdr:col>
      <xdr:colOff>742950</xdr:colOff>
      <xdr:row>22</xdr:row>
      <xdr:rowOff>152400</xdr:rowOff>
    </xdr:to>
    <xdr:graphicFrame>
      <xdr:nvGraphicFramePr>
        <xdr:cNvPr id="1" name="Gráfico 3"/>
        <xdr:cNvGraphicFramePr/>
      </xdr:nvGraphicFramePr>
      <xdr:xfrm>
        <a:off x="17983200" y="1371600"/>
        <a:ext cx="48196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23</xdr:row>
      <xdr:rowOff>133350</xdr:rowOff>
    </xdr:from>
    <xdr:to>
      <xdr:col>27</xdr:col>
      <xdr:colOff>733425</xdr:colOff>
      <xdr:row>41</xdr:row>
      <xdr:rowOff>161925</xdr:rowOff>
    </xdr:to>
    <xdr:graphicFrame>
      <xdr:nvGraphicFramePr>
        <xdr:cNvPr id="2" name="Gráfico 4"/>
        <xdr:cNvGraphicFramePr/>
      </xdr:nvGraphicFramePr>
      <xdr:xfrm>
        <a:off x="17964150" y="3971925"/>
        <a:ext cx="48291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6</xdr:row>
      <xdr:rowOff>47625</xdr:rowOff>
    </xdr:from>
    <xdr:to>
      <xdr:col>12</xdr:col>
      <xdr:colOff>742950</xdr:colOff>
      <xdr:row>22</xdr:row>
      <xdr:rowOff>85725</xdr:rowOff>
    </xdr:to>
    <xdr:graphicFrame>
      <xdr:nvGraphicFramePr>
        <xdr:cNvPr id="3" name="Gráfico 5"/>
        <xdr:cNvGraphicFramePr/>
      </xdr:nvGraphicFramePr>
      <xdr:xfrm>
        <a:off x="5353050" y="1095375"/>
        <a:ext cx="54673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23</xdr:row>
      <xdr:rowOff>19050</xdr:rowOff>
    </xdr:from>
    <xdr:to>
      <xdr:col>12</xdr:col>
      <xdr:colOff>704850</xdr:colOff>
      <xdr:row>42</xdr:row>
      <xdr:rowOff>57150</xdr:rowOff>
    </xdr:to>
    <xdr:graphicFrame>
      <xdr:nvGraphicFramePr>
        <xdr:cNvPr id="4" name="Gráfico 6"/>
        <xdr:cNvGraphicFramePr/>
      </xdr:nvGraphicFramePr>
      <xdr:xfrm>
        <a:off x="5353050" y="3857625"/>
        <a:ext cx="54292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123825</xdr:colOff>
      <xdr:row>7</xdr:row>
      <xdr:rowOff>28575</xdr:rowOff>
    </xdr:from>
    <xdr:to>
      <xdr:col>42</xdr:col>
      <xdr:colOff>47625</xdr:colOff>
      <xdr:row>23</xdr:row>
      <xdr:rowOff>142875</xdr:rowOff>
    </xdr:to>
    <xdr:graphicFrame>
      <xdr:nvGraphicFramePr>
        <xdr:cNvPr id="5" name="Gráfico 8"/>
        <xdr:cNvGraphicFramePr/>
      </xdr:nvGraphicFramePr>
      <xdr:xfrm>
        <a:off x="29956125" y="1276350"/>
        <a:ext cx="48482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</xdr:colOff>
      <xdr:row>24</xdr:row>
      <xdr:rowOff>142875</xdr:rowOff>
    </xdr:from>
    <xdr:to>
      <xdr:col>42</xdr:col>
      <xdr:colOff>47625</xdr:colOff>
      <xdr:row>42</xdr:row>
      <xdr:rowOff>38100</xdr:rowOff>
    </xdr:to>
    <xdr:graphicFrame>
      <xdr:nvGraphicFramePr>
        <xdr:cNvPr id="6" name="Gráfico 9"/>
        <xdr:cNvGraphicFramePr/>
      </xdr:nvGraphicFramePr>
      <xdr:xfrm>
        <a:off x="29984700" y="4143375"/>
        <a:ext cx="48196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65</xdr:row>
      <xdr:rowOff>0</xdr:rowOff>
    </xdr:from>
    <xdr:to>
      <xdr:col>4</xdr:col>
      <xdr:colOff>457200</xdr:colOff>
      <xdr:row>80</xdr:row>
      <xdr:rowOff>38100</xdr:rowOff>
    </xdr:to>
    <xdr:graphicFrame>
      <xdr:nvGraphicFramePr>
        <xdr:cNvPr id="7" name="Gráfico 11"/>
        <xdr:cNvGraphicFramePr/>
      </xdr:nvGraphicFramePr>
      <xdr:xfrm>
        <a:off x="142875" y="11249025"/>
        <a:ext cx="4619625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752475</xdr:colOff>
      <xdr:row>65</xdr:row>
      <xdr:rowOff>9525</xdr:rowOff>
    </xdr:from>
    <xdr:to>
      <xdr:col>10</xdr:col>
      <xdr:colOff>742950</xdr:colOff>
      <xdr:row>80</xdr:row>
      <xdr:rowOff>47625</xdr:rowOff>
    </xdr:to>
    <xdr:graphicFrame>
      <xdr:nvGraphicFramePr>
        <xdr:cNvPr id="8" name="Gráfico 13"/>
        <xdr:cNvGraphicFramePr/>
      </xdr:nvGraphicFramePr>
      <xdr:xfrm>
        <a:off x="5057775" y="11258550"/>
        <a:ext cx="4238625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20.28125" style="0" customWidth="1"/>
    <col min="2" max="2" width="15.421875" style="0" bestFit="1" customWidth="1"/>
    <col min="3" max="3" width="14.8515625" style="0" bestFit="1" customWidth="1"/>
    <col min="4" max="5" width="14.00390625" style="0" bestFit="1" customWidth="1"/>
    <col min="6" max="6" width="4.00390625" style="0" customWidth="1"/>
    <col min="14" max="14" width="4.8515625" style="0" customWidth="1"/>
    <col min="15" max="15" width="16.28125" style="0" customWidth="1"/>
    <col min="16" max="16" width="17.7109375" style="0" customWidth="1"/>
    <col min="17" max="17" width="13.140625" style="0" bestFit="1" customWidth="1"/>
    <col min="18" max="18" width="12.7109375" style="0" bestFit="1" customWidth="1"/>
    <col min="19" max="19" width="14.00390625" style="0" bestFit="1" customWidth="1"/>
    <col min="20" max="20" width="12.7109375" style="0" bestFit="1" customWidth="1"/>
    <col min="21" max="21" width="14.00390625" style="0" bestFit="1" customWidth="1"/>
    <col min="22" max="22" width="2.8515625" style="0" customWidth="1"/>
    <col min="23" max="27" width="12.00390625" style="0" customWidth="1"/>
    <col min="28" max="28" width="14.7109375" style="0" customWidth="1"/>
    <col min="29" max="29" width="15.8515625" style="0" customWidth="1"/>
    <col min="30" max="30" width="19.421875" style="0" customWidth="1"/>
    <col min="31" max="31" width="13.140625" style="0" bestFit="1" customWidth="1"/>
    <col min="32" max="32" width="12.7109375" style="0" bestFit="1" customWidth="1"/>
    <col min="33" max="33" width="14.00390625" style="0" bestFit="1" customWidth="1"/>
    <col min="34" max="34" width="12.7109375" style="0" bestFit="1" customWidth="1"/>
    <col min="35" max="35" width="14.00390625" style="0" bestFit="1" customWidth="1"/>
    <col min="36" max="36" width="1.8515625" style="23" customWidth="1"/>
    <col min="37" max="42" width="12.00390625" style="23" customWidth="1"/>
  </cols>
  <sheetData>
    <row r="1" spans="1:43" ht="12.75">
      <c r="A1" s="46" t="s">
        <v>1</v>
      </c>
      <c r="O1" s="46" t="s">
        <v>1</v>
      </c>
      <c r="AC1" s="46" t="s">
        <v>1</v>
      </c>
      <c r="AQ1" s="1"/>
    </row>
    <row r="2" spans="1:43" ht="12.75">
      <c r="A2" s="46" t="s">
        <v>73</v>
      </c>
      <c r="E2" s="23"/>
      <c r="O2" s="46" t="s">
        <v>73</v>
      </c>
      <c r="AC2" s="46" t="s">
        <v>73</v>
      </c>
      <c r="AQ2" s="1"/>
    </row>
    <row r="3" spans="1:43" ht="12.75">
      <c r="A3" s="46" t="s">
        <v>64</v>
      </c>
      <c r="O3" s="46" t="s">
        <v>64</v>
      </c>
      <c r="AC3" s="46" t="s">
        <v>64</v>
      </c>
      <c r="AQ3" s="1"/>
    </row>
    <row r="5" spans="1:42" ht="15.75">
      <c r="A5" s="124" t="s">
        <v>20</v>
      </c>
      <c r="B5" s="124"/>
      <c r="C5" s="124"/>
      <c r="D5" s="124"/>
      <c r="E5" s="124"/>
      <c r="O5" s="124" t="s">
        <v>20</v>
      </c>
      <c r="P5" s="124"/>
      <c r="Q5" s="124"/>
      <c r="R5" s="124"/>
      <c r="S5" s="124"/>
      <c r="T5" s="124"/>
      <c r="U5" s="124"/>
      <c r="V5" s="20"/>
      <c r="W5" s="20"/>
      <c r="X5" s="20"/>
      <c r="Y5" s="20"/>
      <c r="Z5" s="20"/>
      <c r="AA5" s="20"/>
      <c r="AC5" s="124" t="s">
        <v>20</v>
      </c>
      <c r="AD5" s="124"/>
      <c r="AE5" s="124"/>
      <c r="AF5" s="124"/>
      <c r="AG5" s="124"/>
      <c r="AH5" s="124"/>
      <c r="AI5" s="124"/>
      <c r="AJ5" s="24"/>
      <c r="AK5" s="24"/>
      <c r="AL5" s="24"/>
      <c r="AM5" s="24"/>
      <c r="AN5" s="24"/>
      <c r="AO5" s="24"/>
      <c r="AP5" s="24"/>
    </row>
    <row r="6" spans="1:42" ht="15.75">
      <c r="A6" s="123" t="s">
        <v>47</v>
      </c>
      <c r="B6" s="123"/>
      <c r="C6" s="123"/>
      <c r="D6" s="123"/>
      <c r="E6" s="123"/>
      <c r="O6" s="123" t="s">
        <v>26</v>
      </c>
      <c r="P6" s="123"/>
      <c r="Q6" s="123"/>
      <c r="R6" s="123"/>
      <c r="S6" s="123"/>
      <c r="T6" s="123"/>
      <c r="U6" s="123"/>
      <c r="V6" s="20"/>
      <c r="W6" s="20"/>
      <c r="X6" s="20"/>
      <c r="Y6" s="20"/>
      <c r="Z6" s="20"/>
      <c r="AA6" s="20"/>
      <c r="AC6" s="123" t="s">
        <v>25</v>
      </c>
      <c r="AD6" s="123"/>
      <c r="AE6" s="123"/>
      <c r="AF6" s="123"/>
      <c r="AG6" s="123"/>
      <c r="AH6" s="123"/>
      <c r="AI6" s="123"/>
      <c r="AJ6" s="24"/>
      <c r="AK6" s="24"/>
      <c r="AL6" s="24"/>
      <c r="AM6" s="24"/>
      <c r="AN6" s="24"/>
      <c r="AO6" s="24"/>
      <c r="AP6" s="24"/>
    </row>
    <row r="7" spans="1:42" ht="15.75">
      <c r="A7" s="124" t="s">
        <v>65</v>
      </c>
      <c r="B7" s="124"/>
      <c r="C7" s="124"/>
      <c r="D7" s="124"/>
      <c r="E7" s="124"/>
      <c r="O7" s="124" t="s">
        <v>65</v>
      </c>
      <c r="P7" s="124"/>
      <c r="Q7" s="124"/>
      <c r="R7" s="124"/>
      <c r="S7" s="124"/>
      <c r="T7" s="124"/>
      <c r="U7" s="124"/>
      <c r="V7" s="20"/>
      <c r="W7" s="20"/>
      <c r="X7" s="20"/>
      <c r="Y7" s="20"/>
      <c r="Z7" s="20"/>
      <c r="AA7" s="20"/>
      <c r="AC7" s="124" t="s">
        <v>65</v>
      </c>
      <c r="AD7" s="124"/>
      <c r="AE7" s="124"/>
      <c r="AF7" s="124"/>
      <c r="AG7" s="124"/>
      <c r="AH7" s="124"/>
      <c r="AI7" s="124"/>
      <c r="AJ7" s="24"/>
      <c r="AK7" s="24"/>
      <c r="AL7" s="24"/>
      <c r="AM7" s="24"/>
      <c r="AN7" s="24"/>
      <c r="AO7" s="24"/>
      <c r="AP7" s="24"/>
    </row>
    <row r="8" spans="1:42" ht="12.75">
      <c r="A8" s="2"/>
      <c r="C8" s="3"/>
      <c r="D8" s="3"/>
      <c r="E8" s="4"/>
      <c r="O8" s="2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C8" s="2"/>
      <c r="AE8" s="3"/>
      <c r="AF8" s="3"/>
      <c r="AG8" s="3"/>
      <c r="AH8" s="3"/>
      <c r="AI8" s="4"/>
      <c r="AJ8" s="25"/>
      <c r="AK8" s="25"/>
      <c r="AL8" s="25"/>
      <c r="AM8" s="25"/>
      <c r="AN8" s="25"/>
      <c r="AO8" s="25"/>
      <c r="AP8" s="25"/>
    </row>
    <row r="9" spans="1:42" ht="12.75">
      <c r="A9" s="113" t="s">
        <v>58</v>
      </c>
      <c r="B9" s="116" t="s">
        <v>2</v>
      </c>
      <c r="C9" s="105" t="s">
        <v>59</v>
      </c>
      <c r="D9" s="105" t="s">
        <v>60</v>
      </c>
      <c r="E9" s="108" t="s">
        <v>61</v>
      </c>
      <c r="O9" s="113" t="s">
        <v>58</v>
      </c>
      <c r="P9" s="116" t="s">
        <v>2</v>
      </c>
      <c r="Q9" s="105" t="s">
        <v>59</v>
      </c>
      <c r="R9" s="103" t="s">
        <v>62</v>
      </c>
      <c r="S9" s="105" t="s">
        <v>60</v>
      </c>
      <c r="T9" s="103" t="s">
        <v>62</v>
      </c>
      <c r="U9" s="108" t="s">
        <v>61</v>
      </c>
      <c r="AC9" s="113" t="s">
        <v>58</v>
      </c>
      <c r="AD9" s="116" t="s">
        <v>2</v>
      </c>
      <c r="AE9" s="105" t="s">
        <v>59</v>
      </c>
      <c r="AF9" s="103" t="s">
        <v>62</v>
      </c>
      <c r="AG9" s="105" t="s">
        <v>60</v>
      </c>
      <c r="AH9" s="103" t="s">
        <v>62</v>
      </c>
      <c r="AI9" s="108" t="s">
        <v>61</v>
      </c>
      <c r="AJ9" s="22"/>
      <c r="AK9" s="22"/>
      <c r="AL9" s="22"/>
      <c r="AM9" s="22"/>
      <c r="AN9" s="22"/>
      <c r="AO9" s="22"/>
      <c r="AP9" s="22"/>
    </row>
    <row r="10" spans="1:42" ht="12.75">
      <c r="A10" s="114"/>
      <c r="B10" s="117"/>
      <c r="C10" s="106"/>
      <c r="D10" s="106"/>
      <c r="E10" s="109"/>
      <c r="O10" s="114"/>
      <c r="P10" s="117"/>
      <c r="Q10" s="106"/>
      <c r="R10" s="104"/>
      <c r="S10" s="106"/>
      <c r="T10" s="104"/>
      <c r="U10" s="109"/>
      <c r="AC10" s="114"/>
      <c r="AD10" s="117"/>
      <c r="AE10" s="106"/>
      <c r="AF10" s="104"/>
      <c r="AG10" s="106"/>
      <c r="AH10" s="104"/>
      <c r="AI10" s="109"/>
      <c r="AJ10" s="22"/>
      <c r="AP10" s="22"/>
    </row>
    <row r="11" spans="1:42" ht="12.75">
      <c r="A11" s="115"/>
      <c r="B11" s="118"/>
      <c r="C11" s="107"/>
      <c r="D11" s="107"/>
      <c r="E11" s="110"/>
      <c r="L11" s="28"/>
      <c r="M11" s="28"/>
      <c r="O11" s="119"/>
      <c r="P11" s="120"/>
      <c r="Q11" s="121"/>
      <c r="R11" s="112"/>
      <c r="S11" s="121"/>
      <c r="T11" s="112"/>
      <c r="U11" s="111"/>
      <c r="AC11" s="115"/>
      <c r="AD11" s="118"/>
      <c r="AE11" s="107"/>
      <c r="AF11" s="104"/>
      <c r="AG11" s="107"/>
      <c r="AH11" s="104"/>
      <c r="AI11" s="110"/>
      <c r="AJ11" s="22"/>
      <c r="AP11" s="22"/>
    </row>
    <row r="12" spans="1:42" ht="12.75">
      <c r="A12" s="49">
        <v>27</v>
      </c>
      <c r="B12" s="50" t="s">
        <v>48</v>
      </c>
      <c r="C12" s="51">
        <f>+Q12+AE12</f>
        <v>4114</v>
      </c>
      <c r="D12" s="51">
        <f>+S12+AG12</f>
        <v>25545.240000000005</v>
      </c>
      <c r="E12" s="52">
        <f>+D12/C12</f>
        <v>6.20934370442392</v>
      </c>
      <c r="L12" s="28"/>
      <c r="M12" s="28"/>
      <c r="O12" s="49">
        <v>27</v>
      </c>
      <c r="P12" s="50" t="s">
        <v>48</v>
      </c>
      <c r="Q12" s="51">
        <f>+'Por Region CONAF'!N11</f>
        <v>4114</v>
      </c>
      <c r="R12" s="67">
        <f aca="true" t="shared" si="0" ref="R12:R37">+Q12/C12</f>
        <v>1</v>
      </c>
      <c r="S12" s="51">
        <f>+'Por Region CONAF'!AF11</f>
        <v>25545.240000000005</v>
      </c>
      <c r="T12" s="67">
        <f aca="true" t="shared" si="1" ref="T12:T36">+S12/D12</f>
        <v>1</v>
      </c>
      <c r="U12" s="52">
        <f>+S12/Q12</f>
        <v>6.20934370442392</v>
      </c>
      <c r="AC12" s="49">
        <v>27</v>
      </c>
      <c r="AD12" s="50" t="s">
        <v>48</v>
      </c>
      <c r="AE12" s="51">
        <f>+'Por Region Empresas'!N11</f>
        <v>0</v>
      </c>
      <c r="AF12" s="67">
        <v>0</v>
      </c>
      <c r="AG12" s="51">
        <f>+'Por Region Empresas'!AI11</f>
        <v>0</v>
      </c>
      <c r="AH12" s="67">
        <v>0</v>
      </c>
      <c r="AI12" s="52">
        <v>0</v>
      </c>
      <c r="AJ12" s="22"/>
      <c r="AP12" s="22"/>
    </row>
    <row r="13" spans="1:42" ht="12.75">
      <c r="A13" s="8">
        <v>28</v>
      </c>
      <c r="B13" s="8" t="s">
        <v>3</v>
      </c>
      <c r="C13" s="9">
        <f>+Q13+AE13</f>
        <v>5194</v>
      </c>
      <c r="D13" s="9">
        <f>+S13+AG13</f>
        <v>50273.63999999999</v>
      </c>
      <c r="E13" s="53">
        <f aca="true" t="shared" si="2" ref="E13:E37">+D13/C13</f>
        <v>9.6791759722757</v>
      </c>
      <c r="L13" s="28"/>
      <c r="M13" s="28"/>
      <c r="O13" s="8">
        <v>28</v>
      </c>
      <c r="P13" s="8" t="s">
        <v>3</v>
      </c>
      <c r="Q13" s="9">
        <f>+'Por Region CONAF'!N12</f>
        <v>4310</v>
      </c>
      <c r="R13" s="21">
        <f t="shared" si="0"/>
        <v>0.829803619561032</v>
      </c>
      <c r="S13" s="9">
        <f>+'Por Region CONAF'!AF12</f>
        <v>48689.509999999995</v>
      </c>
      <c r="T13" s="21">
        <f t="shared" si="1"/>
        <v>0.9684898487557297</v>
      </c>
      <c r="U13" s="53">
        <f aca="true" t="shared" si="3" ref="U13:U37">+S13/Q13</f>
        <v>11.296870069605568</v>
      </c>
      <c r="AC13" s="8">
        <v>28</v>
      </c>
      <c r="AD13" s="8" t="s">
        <v>3</v>
      </c>
      <c r="AE13" s="9">
        <f>+'Por Region Empresas'!N12</f>
        <v>884</v>
      </c>
      <c r="AF13" s="21">
        <f aca="true" t="shared" si="4" ref="AF13:AF37">+AE13/C13</f>
        <v>0.17019638043896804</v>
      </c>
      <c r="AG13" s="9">
        <f>+'Por Region Empresas'!AI12</f>
        <v>1584.13</v>
      </c>
      <c r="AH13" s="21">
        <f aca="true" t="shared" si="5" ref="AH13:AH37">+AG13/D13</f>
        <v>0.03151015124427036</v>
      </c>
      <c r="AI13" s="53">
        <f>+AG13/AE13</f>
        <v>1.792002262443439</v>
      </c>
      <c r="AJ13" s="26"/>
      <c r="AP13" s="26"/>
    </row>
    <row r="14" spans="1:42" ht="12.75">
      <c r="A14" s="8">
        <v>29</v>
      </c>
      <c r="B14" s="8" t="s">
        <v>4</v>
      </c>
      <c r="C14" s="9">
        <f aca="true" t="shared" si="6" ref="C14:C30">+Q14+AE14</f>
        <v>4788</v>
      </c>
      <c r="D14" s="9">
        <f aca="true" t="shared" si="7" ref="D14:D35">+S14+AG14</f>
        <v>24224.12</v>
      </c>
      <c r="E14" s="53">
        <f t="shared" si="2"/>
        <v>5.059340016708438</v>
      </c>
      <c r="L14" s="29"/>
      <c r="M14" s="29"/>
      <c r="O14" s="8">
        <v>29</v>
      </c>
      <c r="P14" s="8" t="s">
        <v>4</v>
      </c>
      <c r="Q14" s="9">
        <f>+'Por Region CONAF'!N13</f>
        <v>3685</v>
      </c>
      <c r="R14" s="21">
        <f t="shared" si="0"/>
        <v>0.7696324143692564</v>
      </c>
      <c r="S14" s="9">
        <f>+'Por Region CONAF'!AF13</f>
        <v>22789.71</v>
      </c>
      <c r="T14" s="21">
        <f t="shared" si="1"/>
        <v>0.9407858778770911</v>
      </c>
      <c r="U14" s="53">
        <f t="shared" si="3"/>
        <v>6.1844531886024425</v>
      </c>
      <c r="AC14" s="8">
        <v>29</v>
      </c>
      <c r="AD14" s="8" t="s">
        <v>4</v>
      </c>
      <c r="AE14" s="9">
        <f>+'Por Region Empresas'!N13</f>
        <v>1103</v>
      </c>
      <c r="AF14" s="21">
        <f t="shared" si="4"/>
        <v>0.23036758563074353</v>
      </c>
      <c r="AG14" s="9">
        <f>+'Por Region Empresas'!AI13</f>
        <v>1434.41</v>
      </c>
      <c r="AH14" s="21">
        <f t="shared" si="5"/>
        <v>0.059214122122908906</v>
      </c>
      <c r="AI14" s="53">
        <f aca="true" t="shared" si="8" ref="AI14:AI37">+AG14/AE14</f>
        <v>1.300462375339982</v>
      </c>
      <c r="AJ14" s="27"/>
      <c r="AP14" s="27"/>
    </row>
    <row r="15" spans="1:42" ht="12.75">
      <c r="A15" s="8">
        <v>30</v>
      </c>
      <c r="B15" s="8" t="s">
        <v>5</v>
      </c>
      <c r="C15" s="9">
        <f t="shared" si="6"/>
        <v>6118</v>
      </c>
      <c r="D15" s="9">
        <f t="shared" si="7"/>
        <v>49980.590000000004</v>
      </c>
      <c r="E15" s="53">
        <f t="shared" si="2"/>
        <v>8.169432821183394</v>
      </c>
      <c r="L15" s="29"/>
      <c r="M15" s="29"/>
      <c r="O15" s="8">
        <v>30</v>
      </c>
      <c r="P15" s="8" t="s">
        <v>5</v>
      </c>
      <c r="Q15" s="9">
        <f>+'Por Region CONAF'!N14</f>
        <v>4169</v>
      </c>
      <c r="R15" s="21">
        <f t="shared" si="0"/>
        <v>0.6814318404707421</v>
      </c>
      <c r="S15" s="9">
        <f>+'Por Region CONAF'!AF14</f>
        <v>40857</v>
      </c>
      <c r="T15" s="21">
        <f t="shared" si="1"/>
        <v>0.8174573369381993</v>
      </c>
      <c r="U15" s="53">
        <f t="shared" si="3"/>
        <v>9.800191892540177</v>
      </c>
      <c r="AC15" s="8">
        <v>30</v>
      </c>
      <c r="AD15" s="8" t="s">
        <v>5</v>
      </c>
      <c r="AE15" s="9">
        <f>+'Por Region Empresas'!N14</f>
        <v>1949</v>
      </c>
      <c r="AF15" s="21">
        <f t="shared" si="4"/>
        <v>0.31856815952925793</v>
      </c>
      <c r="AG15" s="9">
        <f>+'Por Region Empresas'!AI14</f>
        <v>9123.590000000002</v>
      </c>
      <c r="AH15" s="21">
        <f t="shared" si="5"/>
        <v>0.18254266306180061</v>
      </c>
      <c r="AI15" s="53">
        <f t="shared" si="8"/>
        <v>4.681164699846076</v>
      </c>
      <c r="AJ15" s="27"/>
      <c r="AP15" s="27"/>
    </row>
    <row r="16" spans="1:42" ht="12.75">
      <c r="A16" s="8">
        <v>31</v>
      </c>
      <c r="B16" s="8" t="s">
        <v>6</v>
      </c>
      <c r="C16" s="9">
        <f t="shared" si="6"/>
        <v>6214</v>
      </c>
      <c r="D16" s="9">
        <f t="shared" si="7"/>
        <v>65605.77</v>
      </c>
      <c r="E16" s="53">
        <f t="shared" si="2"/>
        <v>10.557735757965885</v>
      </c>
      <c r="L16" s="23"/>
      <c r="M16" s="23"/>
      <c r="O16" s="8">
        <v>31</v>
      </c>
      <c r="P16" s="8" t="s">
        <v>6</v>
      </c>
      <c r="Q16" s="9">
        <f>+'Por Region CONAF'!N15</f>
        <v>4358</v>
      </c>
      <c r="R16" s="21">
        <f t="shared" si="0"/>
        <v>0.7013196009011908</v>
      </c>
      <c r="S16" s="9">
        <f>+'Por Region CONAF'!AF15</f>
        <v>58920.99</v>
      </c>
      <c r="T16" s="21">
        <f t="shared" si="1"/>
        <v>0.8981068281036865</v>
      </c>
      <c r="U16" s="53">
        <f t="shared" si="3"/>
        <v>13.520190454336852</v>
      </c>
      <c r="AC16" s="8">
        <v>31</v>
      </c>
      <c r="AD16" s="8" t="s">
        <v>6</v>
      </c>
      <c r="AE16" s="9">
        <f>+'Por Region Empresas'!N15</f>
        <v>1856</v>
      </c>
      <c r="AF16" s="21">
        <f t="shared" si="4"/>
        <v>0.29868039909880917</v>
      </c>
      <c r="AG16" s="9">
        <f>+'Por Region Empresas'!AI15</f>
        <v>6684.78</v>
      </c>
      <c r="AH16" s="21">
        <f t="shared" si="5"/>
        <v>0.10189317189631338</v>
      </c>
      <c r="AI16" s="53">
        <f t="shared" si="8"/>
        <v>3.601713362068965</v>
      </c>
      <c r="AJ16" s="27"/>
      <c r="AP16" s="27"/>
    </row>
    <row r="17" spans="1:42" ht="12.75">
      <c r="A17" s="8">
        <v>32</v>
      </c>
      <c r="B17" s="8" t="s">
        <v>7</v>
      </c>
      <c r="C17" s="9">
        <f t="shared" si="6"/>
        <v>5356</v>
      </c>
      <c r="D17" s="9">
        <f t="shared" si="7"/>
        <v>26173.799999999996</v>
      </c>
      <c r="E17" s="53">
        <f t="shared" si="2"/>
        <v>4.88681852128454</v>
      </c>
      <c r="L17" s="23"/>
      <c r="M17" s="23"/>
      <c r="O17" s="8">
        <v>32</v>
      </c>
      <c r="P17" s="8" t="s">
        <v>7</v>
      </c>
      <c r="Q17" s="9">
        <f>+'Por Region CONAF'!N16</f>
        <v>3720</v>
      </c>
      <c r="R17" s="21">
        <f t="shared" si="0"/>
        <v>0.6945481702763256</v>
      </c>
      <c r="S17" s="9">
        <f>+'Por Region CONAF'!AF16</f>
        <v>22416.889999999996</v>
      </c>
      <c r="T17" s="21">
        <f t="shared" si="1"/>
        <v>0.8564629515011194</v>
      </c>
      <c r="U17" s="53">
        <f t="shared" si="3"/>
        <v>6.02604569892473</v>
      </c>
      <c r="AC17" s="8">
        <v>32</v>
      </c>
      <c r="AD17" s="8" t="s">
        <v>7</v>
      </c>
      <c r="AE17" s="9">
        <f>+'Por Region Empresas'!N16</f>
        <v>1636</v>
      </c>
      <c r="AF17" s="21">
        <f t="shared" si="4"/>
        <v>0.3054518297236744</v>
      </c>
      <c r="AG17" s="9">
        <f>+'Por Region Empresas'!AI16</f>
        <v>3756.9100000000003</v>
      </c>
      <c r="AH17" s="21">
        <f t="shared" si="5"/>
        <v>0.1435370484988806</v>
      </c>
      <c r="AI17" s="53">
        <f t="shared" si="8"/>
        <v>2.2963997555012226</v>
      </c>
      <c r="AJ17" s="27"/>
      <c r="AP17" s="27"/>
    </row>
    <row r="18" spans="1:42" ht="12.75">
      <c r="A18" s="8">
        <v>33</v>
      </c>
      <c r="B18" s="8" t="s">
        <v>8</v>
      </c>
      <c r="C18" s="9">
        <f t="shared" si="6"/>
        <v>5886</v>
      </c>
      <c r="D18" s="9">
        <f t="shared" si="7"/>
        <v>40081.57000000001</v>
      </c>
      <c r="E18" s="53">
        <f t="shared" si="2"/>
        <v>6.809644920149508</v>
      </c>
      <c r="L18" s="28"/>
      <c r="M18" s="28"/>
      <c r="O18" s="8">
        <v>33</v>
      </c>
      <c r="P18" s="8" t="s">
        <v>8</v>
      </c>
      <c r="Q18" s="9">
        <f>+'Por Region CONAF'!N17</f>
        <v>4288</v>
      </c>
      <c r="R18" s="21">
        <f t="shared" si="0"/>
        <v>0.7285083248386001</v>
      </c>
      <c r="S18" s="9">
        <f>+'Por Region CONAF'!AF17</f>
        <v>35263.810000000005</v>
      </c>
      <c r="T18" s="21">
        <f t="shared" si="1"/>
        <v>0.8798011155750636</v>
      </c>
      <c r="U18" s="53">
        <f t="shared" si="3"/>
        <v>8.223836287313434</v>
      </c>
      <c r="AC18" s="8">
        <v>33</v>
      </c>
      <c r="AD18" s="8" t="s">
        <v>8</v>
      </c>
      <c r="AE18" s="9">
        <f>+'Por Region Empresas'!N17</f>
        <v>1598</v>
      </c>
      <c r="AF18" s="21">
        <f t="shared" si="4"/>
        <v>0.27149167516139994</v>
      </c>
      <c r="AG18" s="9">
        <f>+'Por Region Empresas'!AI17</f>
        <v>4817.76</v>
      </c>
      <c r="AH18" s="21">
        <f t="shared" si="5"/>
        <v>0.12019888442493644</v>
      </c>
      <c r="AI18" s="53">
        <f t="shared" si="8"/>
        <v>3.0148685857321653</v>
      </c>
      <c r="AJ18" s="27"/>
      <c r="AP18" s="27"/>
    </row>
    <row r="19" spans="1:42" ht="12.75">
      <c r="A19" s="8">
        <v>34</v>
      </c>
      <c r="B19" s="8" t="s">
        <v>9</v>
      </c>
      <c r="C19" s="9">
        <f t="shared" si="6"/>
        <v>5493</v>
      </c>
      <c r="D19" s="9">
        <f t="shared" si="7"/>
        <v>43592.11</v>
      </c>
      <c r="E19" s="53">
        <f t="shared" si="2"/>
        <v>7.935938467139996</v>
      </c>
      <c r="L19" s="28"/>
      <c r="M19" s="28"/>
      <c r="O19" s="8">
        <v>34</v>
      </c>
      <c r="P19" s="8" t="s">
        <v>9</v>
      </c>
      <c r="Q19" s="9">
        <f>+'Por Region CONAF'!N18</f>
        <v>3607</v>
      </c>
      <c r="R19" s="21">
        <f t="shared" si="0"/>
        <v>0.65665392317495</v>
      </c>
      <c r="S19" s="9">
        <f>+'Por Region CONAF'!AF18</f>
        <v>32538.47</v>
      </c>
      <c r="T19" s="21">
        <f t="shared" si="1"/>
        <v>0.7464302599713573</v>
      </c>
      <c r="U19" s="53">
        <f t="shared" si="3"/>
        <v>9.020923204879402</v>
      </c>
      <c r="AC19" s="8">
        <v>34</v>
      </c>
      <c r="AD19" s="8" t="s">
        <v>9</v>
      </c>
      <c r="AE19" s="9">
        <f>+'Por Region Empresas'!N18</f>
        <v>1886</v>
      </c>
      <c r="AF19" s="21">
        <f t="shared" si="4"/>
        <v>0.3433460768250501</v>
      </c>
      <c r="AG19" s="9">
        <f>+'Por Region Empresas'!AI18</f>
        <v>11053.640000000001</v>
      </c>
      <c r="AH19" s="21">
        <f t="shared" si="5"/>
        <v>0.2535697400286428</v>
      </c>
      <c r="AI19" s="53">
        <f t="shared" si="8"/>
        <v>5.860890774125133</v>
      </c>
      <c r="AJ19" s="27"/>
      <c r="AP19" s="27"/>
    </row>
    <row r="20" spans="1:42" ht="12.75">
      <c r="A20" s="8">
        <v>35</v>
      </c>
      <c r="B20" s="8" t="s">
        <v>10</v>
      </c>
      <c r="C20" s="9">
        <f t="shared" si="6"/>
        <v>5332</v>
      </c>
      <c r="D20" s="9">
        <f t="shared" si="7"/>
        <v>90887.52</v>
      </c>
      <c r="E20" s="53">
        <f t="shared" si="2"/>
        <v>17.045671417854464</v>
      </c>
      <c r="L20" s="28"/>
      <c r="M20" s="28"/>
      <c r="O20" s="8">
        <v>35</v>
      </c>
      <c r="P20" s="8" t="s">
        <v>10</v>
      </c>
      <c r="Q20" s="9">
        <f>+'Por Region CONAF'!N19</f>
        <v>3779</v>
      </c>
      <c r="R20" s="21">
        <f t="shared" si="0"/>
        <v>0.7087396849212303</v>
      </c>
      <c r="S20" s="9">
        <f>+'Por Region CONAF'!AF19</f>
        <v>87948.04000000001</v>
      </c>
      <c r="T20" s="21">
        <f t="shared" si="1"/>
        <v>0.9676580459011315</v>
      </c>
      <c r="U20" s="53">
        <f t="shared" si="3"/>
        <v>23.272834083090768</v>
      </c>
      <c r="AC20" s="8">
        <v>35</v>
      </c>
      <c r="AD20" s="8" t="s">
        <v>10</v>
      </c>
      <c r="AE20" s="9">
        <f>+'Por Region Empresas'!N19</f>
        <v>1553</v>
      </c>
      <c r="AF20" s="21">
        <f t="shared" si="4"/>
        <v>0.2912603150787697</v>
      </c>
      <c r="AG20" s="9">
        <f>+'Por Region Empresas'!AI19</f>
        <v>2939.4800000000005</v>
      </c>
      <c r="AH20" s="21">
        <f t="shared" si="5"/>
        <v>0.032341954098868586</v>
      </c>
      <c r="AI20" s="53">
        <f t="shared" si="8"/>
        <v>1.8927752736638768</v>
      </c>
      <c r="AJ20" s="27"/>
      <c r="AP20" s="27"/>
    </row>
    <row r="21" spans="1:42" ht="12.75">
      <c r="A21" s="8">
        <v>36</v>
      </c>
      <c r="B21" s="8" t="s">
        <v>11</v>
      </c>
      <c r="C21" s="9">
        <f t="shared" si="6"/>
        <v>6831</v>
      </c>
      <c r="D21" s="9">
        <f t="shared" si="7"/>
        <v>101690.74999999999</v>
      </c>
      <c r="E21" s="53">
        <f t="shared" si="2"/>
        <v>14.886656419265114</v>
      </c>
      <c r="L21" s="29"/>
      <c r="M21" s="29"/>
      <c r="O21" s="8">
        <v>36</v>
      </c>
      <c r="P21" s="8" t="s">
        <v>11</v>
      </c>
      <c r="Q21" s="9">
        <f>+'Por Region CONAF'!N20</f>
        <v>4344</v>
      </c>
      <c r="R21" s="21">
        <f t="shared" si="0"/>
        <v>0.6359244620114185</v>
      </c>
      <c r="S21" s="9">
        <f>+'Por Region CONAF'!AF20</f>
        <v>79075.57999999999</v>
      </c>
      <c r="T21" s="21">
        <f t="shared" si="1"/>
        <v>0.7776083862101518</v>
      </c>
      <c r="U21" s="53">
        <f t="shared" si="3"/>
        <v>18.20340239410681</v>
      </c>
      <c r="AC21" s="8">
        <v>36</v>
      </c>
      <c r="AD21" s="8" t="s">
        <v>11</v>
      </c>
      <c r="AE21" s="9">
        <f>+'Por Region Empresas'!N20</f>
        <v>2487</v>
      </c>
      <c r="AF21" s="21">
        <f t="shared" si="4"/>
        <v>0.36407553798858144</v>
      </c>
      <c r="AG21" s="9">
        <f>+'Por Region Empresas'!AI20</f>
        <v>22615.170000000002</v>
      </c>
      <c r="AH21" s="21">
        <f t="shared" si="5"/>
        <v>0.2223916137898482</v>
      </c>
      <c r="AI21" s="53">
        <f t="shared" si="8"/>
        <v>9.093353437876962</v>
      </c>
      <c r="AJ21" s="27"/>
      <c r="AP21" s="27"/>
    </row>
    <row r="22" spans="1:42" ht="12.75">
      <c r="A22" s="8">
        <v>37</v>
      </c>
      <c r="B22" s="8" t="s">
        <v>12</v>
      </c>
      <c r="C22" s="9">
        <f t="shared" si="6"/>
        <v>5252</v>
      </c>
      <c r="D22" s="9">
        <f t="shared" si="7"/>
        <v>17182.590000000004</v>
      </c>
      <c r="E22" s="53">
        <f t="shared" si="2"/>
        <v>3.271627951256665</v>
      </c>
      <c r="L22" s="29"/>
      <c r="M22" s="29"/>
      <c r="O22" s="8">
        <v>37</v>
      </c>
      <c r="P22" s="8" t="s">
        <v>12</v>
      </c>
      <c r="Q22" s="9">
        <f>+'Por Region CONAF'!N21</f>
        <v>3447</v>
      </c>
      <c r="R22" s="21">
        <f t="shared" si="0"/>
        <v>0.6563214013709063</v>
      </c>
      <c r="S22" s="9">
        <f>+'Por Region CONAF'!AF21</f>
        <v>13804.510000000002</v>
      </c>
      <c r="T22" s="21">
        <f t="shared" si="1"/>
        <v>0.8034010006640442</v>
      </c>
      <c r="U22" s="53">
        <f t="shared" si="3"/>
        <v>4.004789672178707</v>
      </c>
      <c r="AC22" s="8">
        <v>37</v>
      </c>
      <c r="AD22" s="8" t="s">
        <v>12</v>
      </c>
      <c r="AE22" s="9">
        <f>+'Por Region Empresas'!N21</f>
        <v>1805</v>
      </c>
      <c r="AF22" s="21">
        <f t="shared" si="4"/>
        <v>0.34367859862909367</v>
      </c>
      <c r="AG22" s="9">
        <f>+'Por Region Empresas'!AI21</f>
        <v>3378.0800000000004</v>
      </c>
      <c r="AH22" s="21">
        <f t="shared" si="5"/>
        <v>0.19659899933595573</v>
      </c>
      <c r="AI22" s="53">
        <f t="shared" si="8"/>
        <v>1.8715124653739614</v>
      </c>
      <c r="AJ22" s="27"/>
      <c r="AP22" s="27"/>
    </row>
    <row r="23" spans="1:42" ht="12.75">
      <c r="A23" s="8">
        <v>38</v>
      </c>
      <c r="B23" s="8" t="s">
        <v>13</v>
      </c>
      <c r="C23" s="9">
        <f t="shared" si="6"/>
        <v>5376</v>
      </c>
      <c r="D23" s="9">
        <f t="shared" si="7"/>
        <v>10920.52</v>
      </c>
      <c r="E23" s="53">
        <f t="shared" si="2"/>
        <v>2.0313467261904763</v>
      </c>
      <c r="O23" s="8">
        <v>38</v>
      </c>
      <c r="P23" s="8" t="s">
        <v>13</v>
      </c>
      <c r="Q23" s="9">
        <f>+'Por Region CONAF'!N22</f>
        <v>3711</v>
      </c>
      <c r="R23" s="21">
        <f t="shared" si="0"/>
        <v>0.6902901785714286</v>
      </c>
      <c r="S23" s="9">
        <f>+'Por Region CONAF'!AF22</f>
        <v>8387.54</v>
      </c>
      <c r="T23" s="21">
        <f t="shared" si="1"/>
        <v>0.768053169629285</v>
      </c>
      <c r="U23" s="53">
        <f t="shared" si="3"/>
        <v>2.2601832390191325</v>
      </c>
      <c r="AC23" s="8">
        <v>38</v>
      </c>
      <c r="AD23" s="8" t="s">
        <v>13</v>
      </c>
      <c r="AE23" s="9">
        <f>+'Por Region Empresas'!N22</f>
        <v>1665</v>
      </c>
      <c r="AF23" s="21">
        <f t="shared" si="4"/>
        <v>0.30970982142857145</v>
      </c>
      <c r="AG23" s="9">
        <f>+'Por Region Empresas'!AI22</f>
        <v>2532.98</v>
      </c>
      <c r="AH23" s="21">
        <f t="shared" si="5"/>
        <v>0.23194683037071495</v>
      </c>
      <c r="AI23" s="53">
        <f t="shared" si="8"/>
        <v>1.5213093093093093</v>
      </c>
      <c r="AJ23" s="27"/>
      <c r="AP23" s="27"/>
    </row>
    <row r="24" spans="1:42" ht="12.75">
      <c r="A24" s="8">
        <v>39</v>
      </c>
      <c r="B24" s="8" t="s">
        <v>14</v>
      </c>
      <c r="C24" s="9">
        <f t="shared" si="6"/>
        <v>6701</v>
      </c>
      <c r="D24" s="9">
        <f t="shared" si="7"/>
        <v>90069.04999999999</v>
      </c>
      <c r="E24" s="53">
        <f t="shared" si="2"/>
        <v>13.441135651395312</v>
      </c>
      <c r="L24" s="29"/>
      <c r="M24" s="29"/>
      <c r="O24" s="8">
        <v>39</v>
      </c>
      <c r="P24" s="8" t="s">
        <v>14</v>
      </c>
      <c r="Q24" s="9">
        <f>+'Por Region CONAF'!N23</f>
        <v>4300</v>
      </c>
      <c r="R24" s="21">
        <f t="shared" si="0"/>
        <v>0.6416952693627817</v>
      </c>
      <c r="S24" s="9">
        <f>+'Por Region CONAF'!AF23</f>
        <v>67026.26999999999</v>
      </c>
      <c r="T24" s="21">
        <f t="shared" si="1"/>
        <v>0.7441653931067331</v>
      </c>
      <c r="U24" s="53">
        <f t="shared" si="3"/>
        <v>15.587504651162789</v>
      </c>
      <c r="AC24" s="8">
        <v>39</v>
      </c>
      <c r="AD24" s="8" t="s">
        <v>14</v>
      </c>
      <c r="AE24" s="9">
        <f>+'Por Region Empresas'!N23</f>
        <v>2401</v>
      </c>
      <c r="AF24" s="21">
        <f t="shared" si="4"/>
        <v>0.35830473063721835</v>
      </c>
      <c r="AG24" s="9">
        <f>+'Por Region Empresas'!AI23</f>
        <v>23042.78</v>
      </c>
      <c r="AH24" s="21">
        <f t="shared" si="5"/>
        <v>0.2558346068932669</v>
      </c>
      <c r="AI24" s="53">
        <f t="shared" si="8"/>
        <v>9.597159516867972</v>
      </c>
      <c r="AJ24" s="27"/>
      <c r="AK24" s="27"/>
      <c r="AL24" s="27"/>
      <c r="AM24" s="27"/>
      <c r="AN24" s="27"/>
      <c r="AO24" s="27"/>
      <c r="AP24" s="27"/>
    </row>
    <row r="25" spans="1:42" ht="12.75">
      <c r="A25" s="8">
        <v>40</v>
      </c>
      <c r="B25" s="8" t="s">
        <v>15</v>
      </c>
      <c r="C25" s="9">
        <f t="shared" si="6"/>
        <v>7572</v>
      </c>
      <c r="D25" s="9">
        <f t="shared" si="7"/>
        <v>41987.729999999996</v>
      </c>
      <c r="E25" s="53">
        <f t="shared" si="2"/>
        <v>5.545130744849445</v>
      </c>
      <c r="O25" s="8">
        <v>40</v>
      </c>
      <c r="P25" s="8" t="s">
        <v>15</v>
      </c>
      <c r="Q25" s="9">
        <f>+'Por Region CONAF'!N24</f>
        <v>4784</v>
      </c>
      <c r="R25" s="21">
        <f t="shared" si="0"/>
        <v>0.6318013734812467</v>
      </c>
      <c r="S25" s="9">
        <f>+'Por Region CONAF'!AF24</f>
        <v>37261.67</v>
      </c>
      <c r="T25" s="21">
        <f t="shared" si="1"/>
        <v>0.8874418788536557</v>
      </c>
      <c r="U25" s="53">
        <f t="shared" si="3"/>
        <v>7.788810618729096</v>
      </c>
      <c r="AC25" s="8">
        <v>40</v>
      </c>
      <c r="AD25" s="8" t="s">
        <v>15</v>
      </c>
      <c r="AE25" s="9">
        <f>+'Por Region Empresas'!N24</f>
        <v>2788</v>
      </c>
      <c r="AF25" s="21">
        <f t="shared" si="4"/>
        <v>0.3681986265187533</v>
      </c>
      <c r="AG25" s="9">
        <f>+'Por Region Empresas'!AI24</f>
        <v>4726.06</v>
      </c>
      <c r="AH25" s="21">
        <f t="shared" si="5"/>
        <v>0.11255812114634445</v>
      </c>
      <c r="AI25" s="53">
        <f t="shared" si="8"/>
        <v>1.6951434720229557</v>
      </c>
      <c r="AJ25" s="27"/>
      <c r="AK25" s="27"/>
      <c r="AL25" s="27"/>
      <c r="AM25" s="27"/>
      <c r="AN25" s="27"/>
      <c r="AO25" s="27"/>
      <c r="AP25" s="27"/>
    </row>
    <row r="26" spans="1:42" ht="12.75">
      <c r="A26" s="8">
        <v>41</v>
      </c>
      <c r="B26" s="8" t="s">
        <v>16</v>
      </c>
      <c r="C26" s="9">
        <f t="shared" si="6"/>
        <v>6430</v>
      </c>
      <c r="D26" s="9">
        <f t="shared" si="7"/>
        <v>50687.19</v>
      </c>
      <c r="E26" s="53">
        <f t="shared" si="2"/>
        <v>7.882922239502333</v>
      </c>
      <c r="O26" s="8">
        <v>41</v>
      </c>
      <c r="P26" s="8" t="s">
        <v>16</v>
      </c>
      <c r="Q26" s="9">
        <f>+'Por Region CONAF'!N25</f>
        <v>4394</v>
      </c>
      <c r="R26" s="21">
        <f t="shared" si="0"/>
        <v>0.6833592534992224</v>
      </c>
      <c r="S26" s="9">
        <f>+'Por Region CONAF'!AF25</f>
        <v>42105.700000000004</v>
      </c>
      <c r="T26" s="21">
        <f t="shared" si="1"/>
        <v>0.8306970656688604</v>
      </c>
      <c r="U26" s="53">
        <f t="shared" si="3"/>
        <v>9.582544378698225</v>
      </c>
      <c r="AC26" s="8">
        <v>41</v>
      </c>
      <c r="AD26" s="8" t="s">
        <v>16</v>
      </c>
      <c r="AE26" s="9">
        <f>+'Por Region Empresas'!N25</f>
        <v>2036</v>
      </c>
      <c r="AF26" s="21">
        <f t="shared" si="4"/>
        <v>0.3166407465007776</v>
      </c>
      <c r="AG26" s="9">
        <f>+'Por Region Empresas'!AI25</f>
        <v>8581.489999999998</v>
      </c>
      <c r="AH26" s="21">
        <f t="shared" si="5"/>
        <v>0.16930293433113963</v>
      </c>
      <c r="AI26" s="53">
        <f t="shared" si="8"/>
        <v>4.214877210216109</v>
      </c>
      <c r="AJ26" s="27"/>
      <c r="AK26" s="27"/>
      <c r="AL26" s="27"/>
      <c r="AM26" s="27"/>
      <c r="AN26" s="27"/>
      <c r="AO26" s="27"/>
      <c r="AP26" s="27"/>
    </row>
    <row r="27" spans="1:42" ht="12.75">
      <c r="A27" s="8">
        <v>42</v>
      </c>
      <c r="B27" s="8" t="s">
        <v>17</v>
      </c>
      <c r="C27" s="9">
        <f t="shared" si="6"/>
        <v>6653</v>
      </c>
      <c r="D27" s="9">
        <f t="shared" si="7"/>
        <v>65300.08</v>
      </c>
      <c r="E27" s="53">
        <f t="shared" si="2"/>
        <v>9.815133022696529</v>
      </c>
      <c r="O27" s="8">
        <v>42</v>
      </c>
      <c r="P27" s="8" t="s">
        <v>17</v>
      </c>
      <c r="Q27" s="9">
        <f>+'Por Region CONAF'!N26</f>
        <v>4179</v>
      </c>
      <c r="R27" s="21">
        <f t="shared" si="0"/>
        <v>0.6281376822486097</v>
      </c>
      <c r="S27" s="9">
        <f>+'Por Region CONAF'!AF26</f>
        <v>55437.090000000004</v>
      </c>
      <c r="T27" s="21">
        <f t="shared" si="1"/>
        <v>0.8489589905556012</v>
      </c>
      <c r="U27" s="53">
        <f t="shared" si="3"/>
        <v>13.265635319454416</v>
      </c>
      <c r="AC27" s="8">
        <v>42</v>
      </c>
      <c r="AD27" s="8" t="s">
        <v>17</v>
      </c>
      <c r="AE27" s="9">
        <f>+'Por Region Empresas'!N26</f>
        <v>2474</v>
      </c>
      <c r="AF27" s="21">
        <f t="shared" si="4"/>
        <v>0.37186231775139034</v>
      </c>
      <c r="AG27" s="9">
        <f>+'Por Region Empresas'!AI26</f>
        <v>9862.99</v>
      </c>
      <c r="AH27" s="21">
        <f t="shared" si="5"/>
        <v>0.15104100944439883</v>
      </c>
      <c r="AI27" s="53">
        <f t="shared" si="8"/>
        <v>3.986657235246564</v>
      </c>
      <c r="AJ27" s="27"/>
      <c r="AK27" s="27"/>
      <c r="AL27" s="27"/>
      <c r="AM27" s="27"/>
      <c r="AN27" s="27"/>
      <c r="AO27" s="27"/>
      <c r="AP27" s="27"/>
    </row>
    <row r="28" spans="1:42" ht="12.75">
      <c r="A28" s="8">
        <v>43</v>
      </c>
      <c r="B28" s="8" t="s">
        <v>18</v>
      </c>
      <c r="C28" s="9">
        <f t="shared" si="6"/>
        <v>5396</v>
      </c>
      <c r="D28" s="9">
        <f t="shared" si="7"/>
        <v>19323.110000000004</v>
      </c>
      <c r="E28" s="53">
        <f t="shared" si="2"/>
        <v>3.5810063009636774</v>
      </c>
      <c r="O28" s="8">
        <v>43</v>
      </c>
      <c r="P28" s="8" t="s">
        <v>18</v>
      </c>
      <c r="Q28" s="9">
        <f>+'Por Region CONAF'!N27</f>
        <v>3648</v>
      </c>
      <c r="R28" s="21">
        <f t="shared" si="0"/>
        <v>0.676056338028169</v>
      </c>
      <c r="S28" s="9">
        <f>+'Por Region CONAF'!AF27</f>
        <v>17567.820000000003</v>
      </c>
      <c r="T28" s="21">
        <f t="shared" si="1"/>
        <v>0.9091611029487489</v>
      </c>
      <c r="U28" s="53">
        <f t="shared" si="3"/>
        <v>4.8157401315789485</v>
      </c>
      <c r="AC28" s="8">
        <v>43</v>
      </c>
      <c r="AD28" s="8" t="s">
        <v>18</v>
      </c>
      <c r="AE28" s="9">
        <f>+'Por Region Empresas'!N27</f>
        <v>1748</v>
      </c>
      <c r="AF28" s="21">
        <f t="shared" si="4"/>
        <v>0.323943661971831</v>
      </c>
      <c r="AG28" s="9">
        <f>+'Por Region Empresas'!AI27</f>
        <v>1755.2899999999997</v>
      </c>
      <c r="AH28" s="21">
        <f t="shared" si="5"/>
        <v>0.09083889705125103</v>
      </c>
      <c r="AI28" s="53">
        <f t="shared" si="8"/>
        <v>1.0041704805491989</v>
      </c>
      <c r="AJ28" s="27"/>
      <c r="AK28" s="27"/>
      <c r="AL28" s="27"/>
      <c r="AM28" s="27"/>
      <c r="AN28" s="27"/>
      <c r="AO28" s="27"/>
      <c r="AP28" s="27"/>
    </row>
    <row r="29" spans="1:42" ht="12.75">
      <c r="A29" s="8">
        <v>44</v>
      </c>
      <c r="B29" s="8" t="s">
        <v>19</v>
      </c>
      <c r="C29" s="9">
        <f t="shared" si="6"/>
        <v>5143</v>
      </c>
      <c r="D29" s="9">
        <f t="shared" si="7"/>
        <v>43384.100000000006</v>
      </c>
      <c r="E29" s="53">
        <f t="shared" si="2"/>
        <v>8.435562901030528</v>
      </c>
      <c r="O29" s="8">
        <v>44</v>
      </c>
      <c r="P29" s="8" t="s">
        <v>19</v>
      </c>
      <c r="Q29" s="9">
        <f>+'Por Region CONAF'!N28</f>
        <v>3423</v>
      </c>
      <c r="R29" s="21">
        <f t="shared" si="0"/>
        <v>0.6655648454209605</v>
      </c>
      <c r="S29" s="9">
        <f>+'Por Region CONAF'!AF28</f>
        <v>28770.810000000005</v>
      </c>
      <c r="T29" s="21">
        <f t="shared" si="1"/>
        <v>0.6631648461072144</v>
      </c>
      <c r="U29" s="53">
        <f t="shared" si="3"/>
        <v>8.405144609991238</v>
      </c>
      <c r="AC29" s="8">
        <v>44</v>
      </c>
      <c r="AD29" s="8" t="s">
        <v>19</v>
      </c>
      <c r="AE29" s="9">
        <f>+'Por Region Empresas'!N28</f>
        <v>1720</v>
      </c>
      <c r="AF29" s="21">
        <f t="shared" si="4"/>
        <v>0.3344351545790395</v>
      </c>
      <c r="AG29" s="9">
        <f>+'Por Region Empresas'!AI28</f>
        <v>14613.29</v>
      </c>
      <c r="AH29" s="21">
        <f t="shared" si="5"/>
        <v>0.33683515389278557</v>
      </c>
      <c r="AI29" s="53">
        <f t="shared" si="8"/>
        <v>8.496098837209303</v>
      </c>
      <c r="AJ29" s="27"/>
      <c r="AK29" s="27"/>
      <c r="AL29" s="27"/>
      <c r="AM29" s="27"/>
      <c r="AN29" s="27"/>
      <c r="AO29" s="27"/>
      <c r="AP29" s="27"/>
    </row>
    <row r="30" spans="1:42" ht="12.75">
      <c r="A30" s="8">
        <v>45</v>
      </c>
      <c r="B30" s="8" t="s">
        <v>21</v>
      </c>
      <c r="C30" s="9">
        <f t="shared" si="6"/>
        <v>6975</v>
      </c>
      <c r="D30" s="9">
        <f t="shared" si="7"/>
        <v>42036.609999999986</v>
      </c>
      <c r="E30" s="53">
        <f t="shared" si="2"/>
        <v>6.026754121863798</v>
      </c>
      <c r="O30" s="8">
        <v>45</v>
      </c>
      <c r="P30" s="8" t="s">
        <v>21</v>
      </c>
      <c r="Q30" s="9">
        <f>+'Por Region CONAF'!N29</f>
        <v>4278</v>
      </c>
      <c r="R30" s="21">
        <f t="shared" si="0"/>
        <v>0.6133333333333333</v>
      </c>
      <c r="S30" s="9">
        <f>+'Por Region CONAF'!AF29</f>
        <v>33231.06</v>
      </c>
      <c r="T30" s="21">
        <f t="shared" si="1"/>
        <v>0.7905266385657647</v>
      </c>
      <c r="U30" s="53">
        <f t="shared" si="3"/>
        <v>7.767896213183731</v>
      </c>
      <c r="AC30" s="8">
        <v>45</v>
      </c>
      <c r="AD30" s="8" t="s">
        <v>21</v>
      </c>
      <c r="AE30" s="9">
        <f>+'Por Region Empresas'!N29</f>
        <v>2697</v>
      </c>
      <c r="AF30" s="21">
        <f t="shared" si="4"/>
        <v>0.38666666666666666</v>
      </c>
      <c r="AG30" s="9">
        <f>+'Por Region Empresas'!AI29</f>
        <v>8805.549999999987</v>
      </c>
      <c r="AH30" s="21">
        <f t="shared" si="5"/>
        <v>0.20947336143423528</v>
      </c>
      <c r="AI30" s="53">
        <f t="shared" si="8"/>
        <v>3.2649425287356273</v>
      </c>
      <c r="AJ30" s="27"/>
      <c r="AK30" s="27"/>
      <c r="AL30" s="27"/>
      <c r="AM30" s="27"/>
      <c r="AN30" s="27"/>
      <c r="AO30" s="27"/>
      <c r="AP30" s="27"/>
    </row>
    <row r="31" spans="1:42" ht="12.75">
      <c r="A31" s="31">
        <v>46</v>
      </c>
      <c r="B31" s="31" t="s">
        <v>22</v>
      </c>
      <c r="C31" s="30">
        <f>+Q31+AE31</f>
        <v>6157</v>
      </c>
      <c r="D31" s="30">
        <f>+S31+AG31</f>
        <v>64222.51999999999</v>
      </c>
      <c r="E31" s="53">
        <f t="shared" si="2"/>
        <v>10.43081370797466</v>
      </c>
      <c r="O31" s="31">
        <v>46</v>
      </c>
      <c r="P31" s="31" t="s">
        <v>22</v>
      </c>
      <c r="Q31" s="9">
        <f>+'Por Region CONAF'!N30</f>
        <v>3743</v>
      </c>
      <c r="R31" s="32">
        <f t="shared" si="0"/>
        <v>0.6079259379567972</v>
      </c>
      <c r="S31" s="9">
        <f>+'Por Region CONAF'!AF30</f>
        <v>36935.17999999999</v>
      </c>
      <c r="T31" s="32">
        <f t="shared" si="1"/>
        <v>0.5751125929035484</v>
      </c>
      <c r="U31" s="53">
        <f t="shared" si="3"/>
        <v>9.867801228960724</v>
      </c>
      <c r="AC31" s="31">
        <v>46</v>
      </c>
      <c r="AD31" s="31" t="s">
        <v>22</v>
      </c>
      <c r="AE31" s="9">
        <f>+'Por Region Empresas'!N30</f>
        <v>2414</v>
      </c>
      <c r="AF31" s="32">
        <f t="shared" si="4"/>
        <v>0.39207406204320283</v>
      </c>
      <c r="AG31" s="9">
        <f>+'Por Region Empresas'!AI30</f>
        <v>27287.34</v>
      </c>
      <c r="AH31" s="32">
        <f t="shared" si="5"/>
        <v>0.4248874070964516</v>
      </c>
      <c r="AI31" s="53">
        <f t="shared" si="8"/>
        <v>11.303786246893123</v>
      </c>
      <c r="AJ31" s="27"/>
      <c r="AK31" s="27"/>
      <c r="AL31" s="27"/>
      <c r="AM31" s="27"/>
      <c r="AN31" s="27"/>
      <c r="AO31" s="27"/>
      <c r="AP31" s="27"/>
    </row>
    <row r="32" spans="1:42" ht="12.75">
      <c r="A32" s="31">
        <v>47</v>
      </c>
      <c r="B32" s="31" t="s">
        <v>49</v>
      </c>
      <c r="C32" s="30">
        <f>+Q32+AE32</f>
        <v>4069</v>
      </c>
      <c r="D32" s="30">
        <f>+S32+AG32</f>
        <v>58364.12000000001</v>
      </c>
      <c r="E32" s="53">
        <f>+D32/C32</f>
        <v>14.3436028508233</v>
      </c>
      <c r="O32" s="31">
        <v>47</v>
      </c>
      <c r="P32" s="31" t="s">
        <v>49</v>
      </c>
      <c r="Q32" s="9">
        <f>+'Por Region CONAF'!N31</f>
        <v>2628</v>
      </c>
      <c r="R32" s="32">
        <f>+Q32/C32</f>
        <v>0.6458589333988695</v>
      </c>
      <c r="S32" s="9">
        <f>+'Por Region CONAF'!AF31</f>
        <v>48276.80000000001</v>
      </c>
      <c r="T32" s="32">
        <f>+S32/D32</f>
        <v>0.8271657312746256</v>
      </c>
      <c r="U32" s="53">
        <f>+S32/Q32</f>
        <v>18.370167427701677</v>
      </c>
      <c r="AC32" s="31">
        <v>47</v>
      </c>
      <c r="AD32" s="31" t="s">
        <v>49</v>
      </c>
      <c r="AE32" s="9">
        <f>+'Por Region Empresas'!N31</f>
        <v>1441</v>
      </c>
      <c r="AF32" s="32">
        <f>+AE32/C32</f>
        <v>0.3541410666011305</v>
      </c>
      <c r="AG32" s="9">
        <f>+'Por Region Empresas'!AI31</f>
        <v>10087.32</v>
      </c>
      <c r="AH32" s="32">
        <f>+AG32/D32</f>
        <v>0.17283426872537438</v>
      </c>
      <c r="AI32" s="53">
        <f>+AG32/AE32</f>
        <v>7.000222068008327</v>
      </c>
      <c r="AJ32" s="27"/>
      <c r="AK32" s="27"/>
      <c r="AL32" s="27"/>
      <c r="AM32" s="27"/>
      <c r="AN32" s="27"/>
      <c r="AO32" s="27"/>
      <c r="AP32" s="27"/>
    </row>
    <row r="33" spans="1:42" ht="12.75">
      <c r="A33" s="31">
        <v>48</v>
      </c>
      <c r="B33" s="31" t="s">
        <v>55</v>
      </c>
      <c r="C33" s="30">
        <f>+Q33+AE33</f>
        <v>4952</v>
      </c>
      <c r="D33" s="30">
        <f t="shared" si="7"/>
        <v>47035.46</v>
      </c>
      <c r="E33" s="54">
        <f t="shared" si="2"/>
        <v>9.498275444264943</v>
      </c>
      <c r="F33" s="45"/>
      <c r="G33" s="45"/>
      <c r="H33" s="45"/>
      <c r="I33" s="45"/>
      <c r="J33" s="45"/>
      <c r="K33" s="45"/>
      <c r="L33" s="45"/>
      <c r="M33" s="45"/>
      <c r="N33" s="45"/>
      <c r="O33" s="31">
        <v>48</v>
      </c>
      <c r="P33" s="31" t="s">
        <v>55</v>
      </c>
      <c r="Q33" s="30">
        <v>3384</v>
      </c>
      <c r="R33" s="32">
        <f t="shared" si="0"/>
        <v>0.6833602584814217</v>
      </c>
      <c r="S33" s="30">
        <v>44720.54</v>
      </c>
      <c r="T33" s="32">
        <f t="shared" si="1"/>
        <v>0.9507835152457317</v>
      </c>
      <c r="U33" s="54">
        <f t="shared" si="3"/>
        <v>13.215289598108747</v>
      </c>
      <c r="AC33" s="31">
        <v>48</v>
      </c>
      <c r="AD33" s="31" t="s">
        <v>55</v>
      </c>
      <c r="AE33" s="30">
        <v>1568</v>
      </c>
      <c r="AF33" s="32">
        <f t="shared" si="4"/>
        <v>0.3166397415185784</v>
      </c>
      <c r="AG33" s="30">
        <v>2314.92</v>
      </c>
      <c r="AH33" s="32">
        <f t="shared" si="5"/>
        <v>0.049216484754268375</v>
      </c>
      <c r="AI33" s="54">
        <f t="shared" si="8"/>
        <v>1.4763520408163266</v>
      </c>
      <c r="AJ33" s="22"/>
      <c r="AK33" s="22"/>
      <c r="AL33" s="22"/>
      <c r="AM33" s="22"/>
      <c r="AN33" s="22"/>
      <c r="AO33" s="22"/>
      <c r="AP33" s="22"/>
    </row>
    <row r="34" spans="1:42" ht="12.75">
      <c r="A34" s="31">
        <v>49</v>
      </c>
      <c r="B34" s="31" t="s">
        <v>56</v>
      </c>
      <c r="C34" s="30">
        <f>+Q34+AE34</f>
        <v>5509</v>
      </c>
      <c r="D34" s="30">
        <f t="shared" si="7"/>
        <v>90279.37</v>
      </c>
      <c r="E34" s="54">
        <f>+D34/C34</f>
        <v>16.387614812125612</v>
      </c>
      <c r="F34" s="45"/>
      <c r="G34" s="45"/>
      <c r="H34" s="45"/>
      <c r="I34" s="45"/>
      <c r="J34" s="45"/>
      <c r="K34" s="45"/>
      <c r="L34" s="45"/>
      <c r="M34" s="45"/>
      <c r="N34" s="45"/>
      <c r="O34" s="31">
        <v>49</v>
      </c>
      <c r="P34" s="31" t="s">
        <v>56</v>
      </c>
      <c r="Q34" s="30">
        <v>3239</v>
      </c>
      <c r="R34" s="32">
        <f>+Q34/C34</f>
        <v>0.5879469958250136</v>
      </c>
      <c r="S34" s="30">
        <v>81306.09</v>
      </c>
      <c r="T34" s="32">
        <f>+S34/D34</f>
        <v>0.900605420706857</v>
      </c>
      <c r="U34" s="54">
        <f>+S34/Q34</f>
        <v>25.102219820932387</v>
      </c>
      <c r="AC34" s="31">
        <v>49</v>
      </c>
      <c r="AD34" s="31" t="s">
        <v>56</v>
      </c>
      <c r="AE34" s="30">
        <v>2270</v>
      </c>
      <c r="AF34" s="32">
        <f>+AE34/C34</f>
        <v>0.41205300417498636</v>
      </c>
      <c r="AG34" s="30">
        <v>8973.28</v>
      </c>
      <c r="AH34" s="32">
        <f>+AG34/D34</f>
        <v>0.09939457929314306</v>
      </c>
      <c r="AI34" s="54">
        <f>+AG34/AE34</f>
        <v>3.9529867841409696</v>
      </c>
      <c r="AJ34" s="22"/>
      <c r="AK34" s="22"/>
      <c r="AL34" s="22"/>
      <c r="AM34" s="22"/>
      <c r="AN34" s="22"/>
      <c r="AO34" s="22"/>
      <c r="AP34" s="22"/>
    </row>
    <row r="35" spans="1:42" ht="12.75">
      <c r="A35" s="31">
        <v>50</v>
      </c>
      <c r="B35" s="31" t="s">
        <v>57</v>
      </c>
      <c r="C35" s="30">
        <f>+Q35+AE35</f>
        <v>5651</v>
      </c>
      <c r="D35" s="30">
        <f t="shared" si="7"/>
        <v>17109.4</v>
      </c>
      <c r="E35" s="54">
        <f t="shared" si="2"/>
        <v>3.0276765174305433</v>
      </c>
      <c r="F35" s="45"/>
      <c r="G35" s="45"/>
      <c r="H35" s="45"/>
      <c r="I35" s="45"/>
      <c r="J35" s="45"/>
      <c r="K35" s="45"/>
      <c r="L35" s="45"/>
      <c r="M35" s="45"/>
      <c r="N35" s="45"/>
      <c r="O35" s="31">
        <v>50</v>
      </c>
      <c r="P35" s="31" t="s">
        <v>57</v>
      </c>
      <c r="Q35" s="30">
        <v>3538</v>
      </c>
      <c r="R35" s="32">
        <f t="shared" si="0"/>
        <v>0.6260838789594761</v>
      </c>
      <c r="S35" s="30">
        <v>14543.82</v>
      </c>
      <c r="T35" s="32">
        <f t="shared" si="1"/>
        <v>0.8500485113446409</v>
      </c>
      <c r="U35" s="54">
        <f t="shared" si="3"/>
        <v>4.110746184284906</v>
      </c>
      <c r="AC35" s="31">
        <v>50</v>
      </c>
      <c r="AD35" s="31" t="s">
        <v>57</v>
      </c>
      <c r="AE35" s="30">
        <v>2113</v>
      </c>
      <c r="AF35" s="32">
        <f t="shared" si="4"/>
        <v>0.3739161210405238</v>
      </c>
      <c r="AG35" s="30">
        <v>2565.58</v>
      </c>
      <c r="AH35" s="32">
        <f t="shared" si="5"/>
        <v>0.14995148865535904</v>
      </c>
      <c r="AI35" s="54">
        <f t="shared" si="8"/>
        <v>1.2141883577851396</v>
      </c>
      <c r="AJ35" s="22"/>
      <c r="AK35" s="22"/>
      <c r="AL35" s="22"/>
      <c r="AM35" s="22"/>
      <c r="AN35" s="22"/>
      <c r="AO35" s="22"/>
      <c r="AP35" s="22"/>
    </row>
    <row r="36" spans="1:42" ht="12.75">
      <c r="A36" s="31">
        <v>51</v>
      </c>
      <c r="B36" s="31" t="s">
        <v>63</v>
      </c>
      <c r="C36" s="30">
        <v>6335</v>
      </c>
      <c r="D36" s="30">
        <v>105992.2439</v>
      </c>
      <c r="E36" s="54">
        <f t="shared" si="2"/>
        <v>16.73121450670876</v>
      </c>
      <c r="F36" s="45"/>
      <c r="G36" s="45"/>
      <c r="H36" s="45"/>
      <c r="I36" s="45"/>
      <c r="J36" s="45"/>
      <c r="K36" s="45"/>
      <c r="L36" s="45"/>
      <c r="M36" s="45"/>
      <c r="N36" s="45"/>
      <c r="O36" s="31">
        <v>51</v>
      </c>
      <c r="P36" s="31" t="s">
        <v>63</v>
      </c>
      <c r="Q36" s="30">
        <v>3914</v>
      </c>
      <c r="R36" s="32">
        <f t="shared" si="0"/>
        <v>0.617837411207577</v>
      </c>
      <c r="S36" s="30">
        <v>84857</v>
      </c>
      <c r="T36" s="32">
        <f t="shared" si="1"/>
        <v>0.8005963160857282</v>
      </c>
      <c r="U36" s="54">
        <f t="shared" si="3"/>
        <v>21.680378129790494</v>
      </c>
      <c r="AC36" s="31">
        <v>51</v>
      </c>
      <c r="AD36" s="31" t="s">
        <v>63</v>
      </c>
      <c r="AE36" s="30">
        <v>2421</v>
      </c>
      <c r="AF36" s="32">
        <f t="shared" si="4"/>
        <v>0.38216258879242304</v>
      </c>
      <c r="AG36" s="30">
        <v>21135.45</v>
      </c>
      <c r="AH36" s="32">
        <f t="shared" si="5"/>
        <v>0.19940562839617362</v>
      </c>
      <c r="AI36" s="54">
        <f t="shared" si="8"/>
        <v>8.73004956629492</v>
      </c>
      <c r="AJ36" s="22"/>
      <c r="AK36" s="22"/>
      <c r="AL36" s="22"/>
      <c r="AM36" s="22"/>
      <c r="AN36" s="22"/>
      <c r="AO36" s="22"/>
      <c r="AP36" s="22"/>
    </row>
    <row r="37" spans="1:42" ht="12.75">
      <c r="A37" s="91">
        <v>52</v>
      </c>
      <c r="B37" s="91" t="s">
        <v>66</v>
      </c>
      <c r="C37" s="55">
        <v>8048</v>
      </c>
      <c r="D37" s="55">
        <v>128654.4055</v>
      </c>
      <c r="E37" s="92">
        <f t="shared" si="2"/>
        <v>15.985885375248508</v>
      </c>
      <c r="F37" s="45"/>
      <c r="G37" s="45"/>
      <c r="H37" s="45"/>
      <c r="I37" s="45"/>
      <c r="J37" s="45"/>
      <c r="K37" s="45"/>
      <c r="L37" s="45"/>
      <c r="M37" s="45"/>
      <c r="N37" s="45"/>
      <c r="O37" s="91">
        <v>52</v>
      </c>
      <c r="P37" s="91" t="s">
        <v>66</v>
      </c>
      <c r="Q37" s="55">
        <v>4688</v>
      </c>
      <c r="R37" s="93">
        <f t="shared" si="0"/>
        <v>0.5825049701789264</v>
      </c>
      <c r="S37" s="55">
        <v>94276.0481</v>
      </c>
      <c r="T37" s="93">
        <f>+S37/D37</f>
        <v>0.7327852298069965</v>
      </c>
      <c r="U37" s="92">
        <f t="shared" si="3"/>
        <v>20.110078519624572</v>
      </c>
      <c r="AC37" s="91">
        <v>52</v>
      </c>
      <c r="AD37" s="91" t="s">
        <v>66</v>
      </c>
      <c r="AE37" s="55">
        <v>3360</v>
      </c>
      <c r="AF37" s="93">
        <f t="shared" si="4"/>
        <v>0.41749502982107356</v>
      </c>
      <c r="AG37" s="55">
        <v>34378.3574</v>
      </c>
      <c r="AH37" s="93">
        <f t="shared" si="5"/>
        <v>0.26721477019300366</v>
      </c>
      <c r="AI37" s="92">
        <f t="shared" si="8"/>
        <v>10.231653988095239</v>
      </c>
      <c r="AJ37" s="22"/>
      <c r="AK37" s="22"/>
      <c r="AL37" s="22"/>
      <c r="AM37" s="22"/>
      <c r="AN37" s="22"/>
      <c r="AO37" s="22"/>
      <c r="AP37" s="22"/>
    </row>
    <row r="38" spans="1:42" ht="18" customHeight="1">
      <c r="A38" s="125" t="s">
        <v>67</v>
      </c>
      <c r="B38" s="126"/>
      <c r="C38" s="47">
        <f>SUM(C12:C37)</f>
        <v>151545</v>
      </c>
      <c r="D38" s="47">
        <f>SUM(D12:D37)</f>
        <v>1410603.6094</v>
      </c>
      <c r="E38" s="56"/>
      <c r="O38" s="125" t="s">
        <v>67</v>
      </c>
      <c r="P38" s="126"/>
      <c r="Q38" s="47">
        <f>SUM(Q12:Q37)</f>
        <v>101672</v>
      </c>
      <c r="R38" s="48"/>
      <c r="S38" s="47">
        <f>SUM(S12:S37)</f>
        <v>1162553.1881</v>
      </c>
      <c r="T38" s="48"/>
      <c r="U38" s="56"/>
      <c r="AC38" s="125" t="s">
        <v>67</v>
      </c>
      <c r="AD38" s="126"/>
      <c r="AE38" s="47">
        <f>SUM(AE12:AE37)</f>
        <v>49873</v>
      </c>
      <c r="AF38" s="48"/>
      <c r="AG38" s="47">
        <f>SUM(AG12:AG37)</f>
        <v>248050.62740000003</v>
      </c>
      <c r="AH38" s="48"/>
      <c r="AI38" s="56"/>
      <c r="AJ38" s="22"/>
      <c r="AK38" s="22"/>
      <c r="AL38" s="22"/>
      <c r="AM38" s="22"/>
      <c r="AN38" s="22"/>
      <c r="AO38" s="22"/>
      <c r="AP38" s="22"/>
    </row>
    <row r="39" spans="1:42" ht="20.25" customHeight="1">
      <c r="A39" s="127" t="s">
        <v>68</v>
      </c>
      <c r="B39" s="128"/>
      <c r="C39" s="57">
        <f>AVERAGE(C12:C37)</f>
        <v>5828.653846153846</v>
      </c>
      <c r="D39" s="57">
        <f>AVERAGE(D12:D37)</f>
        <v>54253.98497692308</v>
      </c>
      <c r="E39" s="58">
        <f>+D39/C39</f>
        <v>9.308150116467058</v>
      </c>
      <c r="O39" s="127" t="s">
        <v>68</v>
      </c>
      <c r="P39" s="128"/>
      <c r="Q39" s="57">
        <f>AVERAGE(Q12:Q37)</f>
        <v>3910.4615384615386</v>
      </c>
      <c r="R39" s="64">
        <f>+Q39/C39</f>
        <v>0.6709030321026759</v>
      </c>
      <c r="S39" s="57">
        <f>AVERAGE(S12:S37)</f>
        <v>44713.584157692305</v>
      </c>
      <c r="T39" s="64">
        <f>+S39/D39</f>
        <v>0.8241529940466349</v>
      </c>
      <c r="U39" s="58">
        <f>+S39/Q39</f>
        <v>11.434349556416711</v>
      </c>
      <c r="AC39" s="127" t="s">
        <v>68</v>
      </c>
      <c r="AD39" s="128"/>
      <c r="AE39" s="57">
        <f>AVERAGE(AE12:AE37)</f>
        <v>1918.1923076923076</v>
      </c>
      <c r="AF39" s="64">
        <f>+AE39/C39</f>
        <v>0.32909696789732423</v>
      </c>
      <c r="AG39" s="57">
        <f>AVERAGE(AG12:AG37)</f>
        <v>9540.408746153847</v>
      </c>
      <c r="AH39" s="64">
        <f>+AG39/D39</f>
        <v>0.17584715206103033</v>
      </c>
      <c r="AI39" s="58">
        <f>+AG39/AE39</f>
        <v>4.973645607843925</v>
      </c>
      <c r="AJ39" s="22"/>
      <c r="AK39" s="22"/>
      <c r="AL39" s="22"/>
      <c r="AM39" s="22"/>
      <c r="AN39" s="22"/>
      <c r="AO39" s="22"/>
      <c r="AP39" s="22"/>
    </row>
    <row r="40" spans="1:42" ht="19.5" customHeight="1">
      <c r="A40" s="127" t="s">
        <v>75</v>
      </c>
      <c r="B40" s="128"/>
      <c r="C40" s="57">
        <f>SUM(C33:C37)</f>
        <v>30495</v>
      </c>
      <c r="D40" s="57">
        <f>SUM(D33:D37)</f>
        <v>389070.8794</v>
      </c>
      <c r="E40" s="58"/>
      <c r="O40" s="127" t="s">
        <v>75</v>
      </c>
      <c r="P40" s="128"/>
      <c r="Q40" s="57">
        <f>SUM(Q33:Q37)</f>
        <v>18763</v>
      </c>
      <c r="R40" s="68"/>
      <c r="S40" s="57">
        <f>SUM(S33:S37)</f>
        <v>319703.4981</v>
      </c>
      <c r="T40" s="68"/>
      <c r="U40" s="58"/>
      <c r="AC40" s="127" t="s">
        <v>75</v>
      </c>
      <c r="AD40" s="128"/>
      <c r="AE40" s="57">
        <f>SUM(AE33:AE37)</f>
        <v>11732</v>
      </c>
      <c r="AF40" s="68"/>
      <c r="AG40" s="57">
        <f>SUM(AG33:AG37)</f>
        <v>69367.5874</v>
      </c>
      <c r="AH40" s="68"/>
      <c r="AI40" s="58"/>
      <c r="AJ40" s="22"/>
      <c r="AK40" s="22"/>
      <c r="AL40" s="22"/>
      <c r="AM40" s="22"/>
      <c r="AN40" s="22"/>
      <c r="AO40" s="22"/>
      <c r="AP40" s="22"/>
    </row>
    <row r="41" spans="1:42" ht="21" customHeight="1">
      <c r="A41" s="129" t="s">
        <v>24</v>
      </c>
      <c r="B41" s="130"/>
      <c r="C41" s="59">
        <f>AVERAGE(C33:C37)</f>
        <v>6099</v>
      </c>
      <c r="D41" s="59">
        <f>AVERAGE(D33:D37)</f>
        <v>77814.17588</v>
      </c>
      <c r="E41" s="60">
        <f>+D41/C41</f>
        <v>12.758513835054925</v>
      </c>
      <c r="O41" s="129" t="s">
        <v>24</v>
      </c>
      <c r="P41" s="130"/>
      <c r="Q41" s="59">
        <f>AVERAGE(Q33:Q37)</f>
        <v>3752.6</v>
      </c>
      <c r="R41" s="65">
        <f>+Q41/C41</f>
        <v>0.6152811936383014</v>
      </c>
      <c r="S41" s="59">
        <f>AVERAGE(S33:S37)</f>
        <v>63940.69962000001</v>
      </c>
      <c r="T41" s="65">
        <f>+S41/D41</f>
        <v>0.8217101690905939</v>
      </c>
      <c r="U41" s="60">
        <f>+S41/Q41</f>
        <v>17.039039497948092</v>
      </c>
      <c r="AC41" s="129" t="s">
        <v>24</v>
      </c>
      <c r="AD41" s="130"/>
      <c r="AE41" s="59">
        <f>AVERAGE(AE33:AE37)</f>
        <v>2346.4</v>
      </c>
      <c r="AF41" s="65">
        <f>+AE41/C41</f>
        <v>0.38471880636169864</v>
      </c>
      <c r="AG41" s="59">
        <f>AVERAGE(AG33:AG37)</f>
        <v>13873.51748</v>
      </c>
      <c r="AH41" s="65">
        <f>+AG41/D41</f>
        <v>0.17829036063293718</v>
      </c>
      <c r="AI41" s="60">
        <f>+AG41/AE41</f>
        <v>5.912682185475622</v>
      </c>
      <c r="AJ41" s="22"/>
      <c r="AK41" s="22"/>
      <c r="AL41" s="22"/>
      <c r="AM41" s="22"/>
      <c r="AN41" s="22"/>
      <c r="AO41" s="22"/>
      <c r="AP41" s="22"/>
    </row>
    <row r="42" spans="29:42" ht="12.75">
      <c r="AC42" s="6"/>
      <c r="AD42" s="6"/>
      <c r="AE42" s="5"/>
      <c r="AF42" s="5"/>
      <c r="AG42" s="5"/>
      <c r="AH42" s="5"/>
      <c r="AI42" s="7"/>
      <c r="AJ42" s="27"/>
      <c r="AP42" s="27"/>
    </row>
    <row r="43" spans="1:35" ht="12.75">
      <c r="A43" s="38"/>
      <c r="B43" s="122"/>
      <c r="C43" s="122"/>
      <c r="D43" s="122"/>
      <c r="E43" s="122"/>
      <c r="P43" s="38"/>
      <c r="Q43" s="38"/>
      <c r="R43" s="122"/>
      <c r="S43" s="122"/>
      <c r="T43" s="122"/>
      <c r="U43" s="122"/>
      <c r="AD43" s="38"/>
      <c r="AE43" s="38"/>
      <c r="AF43" s="122"/>
      <c r="AG43" s="122"/>
      <c r="AH43" s="122"/>
      <c r="AI43" s="122"/>
    </row>
    <row r="44" spans="1:35" ht="12.75">
      <c r="A44" s="38"/>
      <c r="B44" s="28"/>
      <c r="C44" s="28"/>
      <c r="D44" s="28"/>
      <c r="E44" s="28"/>
      <c r="O44" s="23"/>
      <c r="P44" s="38"/>
      <c r="Q44" s="38"/>
      <c r="R44" s="28"/>
      <c r="S44" s="28"/>
      <c r="T44" s="28"/>
      <c r="U44" s="28"/>
      <c r="AD44" s="38"/>
      <c r="AE44" s="38"/>
      <c r="AF44" s="28"/>
      <c r="AG44" s="28"/>
      <c r="AH44" s="28"/>
      <c r="AI44" s="28"/>
    </row>
    <row r="45" spans="1:35" ht="12.75">
      <c r="A45" s="38"/>
      <c r="B45" s="28"/>
      <c r="C45" s="28"/>
      <c r="D45" s="28"/>
      <c r="E45" s="28"/>
      <c r="P45" s="38"/>
      <c r="Q45" s="38"/>
      <c r="R45" s="28"/>
      <c r="S45" s="28"/>
      <c r="T45" s="28"/>
      <c r="U45" s="28"/>
      <c r="AD45" s="38"/>
      <c r="AE45" s="38"/>
      <c r="AF45" s="28"/>
      <c r="AG45" s="28"/>
      <c r="AH45" s="28"/>
      <c r="AI45" s="28"/>
    </row>
    <row r="46" spans="1:35" ht="12.75">
      <c r="A46" s="38"/>
      <c r="B46" s="122"/>
      <c r="C46" s="122"/>
      <c r="D46" s="122"/>
      <c r="E46" s="122"/>
      <c r="P46" s="38"/>
      <c r="Q46" s="38"/>
      <c r="R46" s="102"/>
      <c r="S46" s="38"/>
      <c r="T46" s="38"/>
      <c r="U46" s="38"/>
      <c r="AD46" s="38"/>
      <c r="AE46" s="38"/>
      <c r="AF46" s="38"/>
      <c r="AG46" s="38"/>
      <c r="AH46" s="38"/>
      <c r="AI46" s="38"/>
    </row>
    <row r="47" spans="1:35" ht="12.75">
      <c r="A47" s="38"/>
      <c r="B47" s="28"/>
      <c r="C47" s="28"/>
      <c r="D47" s="28"/>
      <c r="E47" s="28"/>
      <c r="P47" s="38"/>
      <c r="Q47" s="38"/>
      <c r="R47" s="122"/>
      <c r="S47" s="122"/>
      <c r="T47" s="122"/>
      <c r="U47" s="122"/>
      <c r="AD47" s="38"/>
      <c r="AE47" s="38"/>
      <c r="AF47" s="122"/>
      <c r="AG47" s="122"/>
      <c r="AH47" s="122"/>
      <c r="AI47" s="122"/>
    </row>
    <row r="48" spans="1:35" ht="12.75">
      <c r="A48" s="46" t="s">
        <v>1</v>
      </c>
      <c r="B48" s="28"/>
      <c r="C48" s="28"/>
      <c r="D48" s="28"/>
      <c r="E48" s="28"/>
      <c r="P48" s="38"/>
      <c r="Q48" s="38"/>
      <c r="R48" s="28"/>
      <c r="S48" s="28"/>
      <c r="T48" s="28"/>
      <c r="U48" s="28"/>
      <c r="AD48" s="38"/>
      <c r="AE48" s="38"/>
      <c r="AF48" s="28"/>
      <c r="AG48" s="28"/>
      <c r="AH48" s="28"/>
      <c r="AI48" s="28"/>
    </row>
    <row r="49" spans="1:35" ht="12.75">
      <c r="A49" s="46" t="s">
        <v>73</v>
      </c>
      <c r="B49" s="28"/>
      <c r="C49" s="28"/>
      <c r="D49" s="28"/>
      <c r="E49" s="28"/>
      <c r="P49" s="38"/>
      <c r="Q49" s="38"/>
      <c r="R49" s="28"/>
      <c r="S49" s="28"/>
      <c r="T49" s="28"/>
      <c r="U49" s="28"/>
      <c r="AD49" s="38"/>
      <c r="AE49" s="38"/>
      <c r="AF49" s="28"/>
      <c r="AG49" s="28"/>
      <c r="AH49" s="28"/>
      <c r="AI49" s="28"/>
    </row>
    <row r="50" spans="1:35" ht="12.75">
      <c r="A50" s="46" t="s">
        <v>64</v>
      </c>
      <c r="B50" s="28"/>
      <c r="C50" s="28"/>
      <c r="D50" s="28"/>
      <c r="E50" s="28"/>
      <c r="P50" s="38"/>
      <c r="Q50" s="38"/>
      <c r="R50" s="28"/>
      <c r="S50" s="28"/>
      <c r="T50" s="28"/>
      <c r="U50" s="28"/>
      <c r="AD50" s="38"/>
      <c r="AE50" s="38"/>
      <c r="AF50" s="28"/>
      <c r="AG50" s="28"/>
      <c r="AH50" s="28"/>
      <c r="AI50" s="28"/>
    </row>
    <row r="51" spans="1:35" ht="12.75">
      <c r="A51" s="38"/>
      <c r="B51" s="28"/>
      <c r="C51" s="28"/>
      <c r="D51" s="28"/>
      <c r="E51" s="28"/>
      <c r="P51" s="38"/>
      <c r="Q51" s="38"/>
      <c r="R51" s="28"/>
      <c r="S51" s="28"/>
      <c r="T51" s="28"/>
      <c r="U51" s="28"/>
      <c r="AD51" s="38"/>
      <c r="AE51" s="38"/>
      <c r="AF51" s="28"/>
      <c r="AG51" s="28"/>
      <c r="AH51" s="28"/>
      <c r="AI51" s="28"/>
    </row>
    <row r="52" spans="1:35" ht="12.75">
      <c r="A52" s="38"/>
      <c r="B52" s="28"/>
      <c r="C52" s="28"/>
      <c r="D52" s="28"/>
      <c r="E52" s="28"/>
      <c r="P52" s="38"/>
      <c r="Q52" s="38"/>
      <c r="R52" s="28"/>
      <c r="S52" s="28"/>
      <c r="T52" s="28"/>
      <c r="U52" s="28"/>
      <c r="AD52" s="38"/>
      <c r="AE52" s="38"/>
      <c r="AF52" s="28"/>
      <c r="AG52" s="28"/>
      <c r="AH52" s="28"/>
      <c r="AI52" s="28"/>
    </row>
    <row r="53" spans="1:35" ht="15">
      <c r="A53" s="131" t="s">
        <v>69</v>
      </c>
      <c r="B53" s="132"/>
      <c r="C53" s="61" t="s">
        <v>50</v>
      </c>
      <c r="D53" s="61" t="s">
        <v>51</v>
      </c>
      <c r="E53" s="62" t="s">
        <v>47</v>
      </c>
      <c r="P53" s="38"/>
      <c r="Q53" s="38"/>
      <c r="R53" s="28"/>
      <c r="S53" s="28"/>
      <c r="T53" s="28"/>
      <c r="U53" s="28"/>
      <c r="AD53" s="38"/>
      <c r="AE53" s="38"/>
      <c r="AF53" s="28"/>
      <c r="AG53" s="28"/>
      <c r="AH53" s="28"/>
      <c r="AI53" s="28"/>
    </row>
    <row r="54" spans="1:35" ht="15">
      <c r="A54" s="127" t="s">
        <v>52</v>
      </c>
      <c r="B54" s="128"/>
      <c r="C54" s="57">
        <f>+Q38</f>
        <v>101672</v>
      </c>
      <c r="D54" s="57">
        <f>+AE38</f>
        <v>49873</v>
      </c>
      <c r="E54" s="63">
        <f>+C38</f>
        <v>151545</v>
      </c>
      <c r="P54" s="38"/>
      <c r="Q54" s="38"/>
      <c r="R54" s="28"/>
      <c r="S54" s="28"/>
      <c r="T54" s="28"/>
      <c r="U54" s="28"/>
      <c r="AD54" s="35"/>
      <c r="AE54" s="38"/>
      <c r="AF54" s="28"/>
      <c r="AG54" s="28"/>
      <c r="AH54" s="28"/>
      <c r="AI54" s="28"/>
    </row>
    <row r="55" spans="1:35" ht="15">
      <c r="A55" s="127" t="s">
        <v>0</v>
      </c>
      <c r="B55" s="128"/>
      <c r="C55" s="57">
        <f>+Q39</f>
        <v>3910.4615384615386</v>
      </c>
      <c r="D55" s="57">
        <f>+AE39</f>
        <v>1918.1923076923076</v>
      </c>
      <c r="E55" s="63">
        <f>+C39</f>
        <v>5828.653846153846</v>
      </c>
      <c r="P55" s="38"/>
      <c r="Q55" s="34"/>
      <c r="R55" s="40"/>
      <c r="S55" s="40"/>
      <c r="T55" s="41"/>
      <c r="U55" s="29"/>
      <c r="AD55" s="38"/>
      <c r="AE55" s="34"/>
      <c r="AF55" s="40"/>
      <c r="AG55" s="40"/>
      <c r="AH55" s="41"/>
      <c r="AI55" s="29"/>
    </row>
    <row r="56" spans="1:35" ht="15">
      <c r="A56" s="127" t="s">
        <v>53</v>
      </c>
      <c r="B56" s="128"/>
      <c r="C56" s="64">
        <f>+C55/E55</f>
        <v>0.6709030321026759</v>
      </c>
      <c r="D56" s="64">
        <f>+D55/E55</f>
        <v>0.32909696789732423</v>
      </c>
      <c r="E56" s="63"/>
      <c r="P56" s="38"/>
      <c r="Q56" s="34"/>
      <c r="R56" s="40"/>
      <c r="S56" s="40"/>
      <c r="T56" s="41"/>
      <c r="U56" s="29"/>
      <c r="AD56" s="38"/>
      <c r="AE56" s="34"/>
      <c r="AF56" s="40"/>
      <c r="AG56" s="40"/>
      <c r="AH56" s="41"/>
      <c r="AI56" s="29"/>
    </row>
    <row r="57" spans="1:35" ht="15">
      <c r="A57" s="127" t="s">
        <v>74</v>
      </c>
      <c r="B57" s="128"/>
      <c r="C57" s="57">
        <f>+S38</f>
        <v>1162553.1881</v>
      </c>
      <c r="D57" s="57">
        <f>+AG38</f>
        <v>248050.62740000003</v>
      </c>
      <c r="E57" s="63">
        <f>+D38</f>
        <v>1410603.6094</v>
      </c>
      <c r="P57" s="38"/>
      <c r="Q57" s="34"/>
      <c r="R57" s="40"/>
      <c r="S57" s="40"/>
      <c r="T57" s="41"/>
      <c r="U57" s="29"/>
      <c r="AD57" s="38"/>
      <c r="AE57" s="34"/>
      <c r="AF57" s="40"/>
      <c r="AG57" s="40"/>
      <c r="AH57" s="41"/>
      <c r="AI57" s="29"/>
    </row>
    <row r="58" spans="1:35" ht="15">
      <c r="A58" s="127" t="s">
        <v>23</v>
      </c>
      <c r="B58" s="128"/>
      <c r="C58" s="57">
        <f>+S39</f>
        <v>44713.584157692305</v>
      </c>
      <c r="D58" s="57">
        <f>+AG39</f>
        <v>9540.408746153847</v>
      </c>
      <c r="E58" s="63">
        <f>+D39</f>
        <v>54253.98497692308</v>
      </c>
      <c r="P58" s="38"/>
      <c r="Q58" s="38"/>
      <c r="R58" s="38"/>
      <c r="S58" s="38"/>
      <c r="T58" s="38"/>
      <c r="U58" s="38"/>
      <c r="AD58" s="38"/>
      <c r="AE58" s="38"/>
      <c r="AF58" s="38"/>
      <c r="AG58" s="38"/>
      <c r="AH58" s="38"/>
      <c r="AI58" s="38"/>
    </row>
    <row r="59" spans="1:35" ht="15">
      <c r="A59" s="127" t="s">
        <v>53</v>
      </c>
      <c r="B59" s="128"/>
      <c r="C59" s="64">
        <f>+C58/E58</f>
        <v>0.8241529940466349</v>
      </c>
      <c r="D59" s="64">
        <f>+D58/E58</f>
        <v>0.17584715206103033</v>
      </c>
      <c r="E59" s="63"/>
      <c r="P59" s="38"/>
      <c r="Q59" s="42"/>
      <c r="R59" s="40"/>
      <c r="S59" s="40"/>
      <c r="T59" s="43"/>
      <c r="U59" s="29"/>
      <c r="AD59" s="38"/>
      <c r="AE59" s="42"/>
      <c r="AF59" s="40"/>
      <c r="AG59" s="40"/>
      <c r="AH59" s="43"/>
      <c r="AI59" s="29"/>
    </row>
    <row r="60" spans="1:35" ht="15">
      <c r="A60" s="127" t="s">
        <v>54</v>
      </c>
      <c r="B60" s="128"/>
      <c r="C60" s="57">
        <v>34000000</v>
      </c>
      <c r="D60" s="57">
        <v>3000000</v>
      </c>
      <c r="E60" s="63">
        <f>+D60+C60</f>
        <v>37000000</v>
      </c>
      <c r="P60" s="38"/>
      <c r="Q60" s="38"/>
      <c r="R60" s="38"/>
      <c r="S60" s="38"/>
      <c r="T60" s="38"/>
      <c r="U60" s="38"/>
      <c r="AD60" s="38"/>
      <c r="AE60" s="38"/>
      <c r="AF60" s="38"/>
      <c r="AG60" s="38"/>
      <c r="AH60" s="38"/>
      <c r="AI60" s="38"/>
    </row>
    <row r="61" spans="1:21" ht="15">
      <c r="A61" s="129" t="s">
        <v>53</v>
      </c>
      <c r="B61" s="130"/>
      <c r="C61" s="65">
        <f>+C60/E60</f>
        <v>0.918918918918919</v>
      </c>
      <c r="D61" s="65">
        <f>+D60/E60</f>
        <v>0.08108108108108109</v>
      </c>
      <c r="E61" s="66"/>
      <c r="P61" s="38"/>
      <c r="Q61" s="38"/>
      <c r="R61" s="38"/>
      <c r="S61" s="38"/>
      <c r="T61" s="38"/>
      <c r="U61" s="38"/>
    </row>
  </sheetData>
  <sheetProtection/>
  <mergeCells count="55">
    <mergeCell ref="A61:B61"/>
    <mergeCell ref="A53:B53"/>
    <mergeCell ref="A56:B56"/>
    <mergeCell ref="A59:B59"/>
    <mergeCell ref="A60:B60"/>
    <mergeCell ref="A57:B57"/>
    <mergeCell ref="A58:B58"/>
    <mergeCell ref="A54:B54"/>
    <mergeCell ref="A55:B55"/>
    <mergeCell ref="B46:E46"/>
    <mergeCell ref="R47:U47"/>
    <mergeCell ref="AC5:AI5"/>
    <mergeCell ref="AC7:AI7"/>
    <mergeCell ref="AC40:AD40"/>
    <mergeCell ref="AC6:AI6"/>
    <mergeCell ref="A5:E5"/>
    <mergeCell ref="A6:E6"/>
    <mergeCell ref="O40:P40"/>
    <mergeCell ref="O5:U5"/>
    <mergeCell ref="B43:E43"/>
    <mergeCell ref="O41:P41"/>
    <mergeCell ref="A7:E7"/>
    <mergeCell ref="A41:B41"/>
    <mergeCell ref="A40:B40"/>
    <mergeCell ref="A38:B38"/>
    <mergeCell ref="A39:B39"/>
    <mergeCell ref="A9:A11"/>
    <mergeCell ref="B9:B11"/>
    <mergeCell ref="C9:C11"/>
    <mergeCell ref="AF47:AI47"/>
    <mergeCell ref="R43:U43"/>
    <mergeCell ref="AF43:AI43"/>
    <mergeCell ref="O6:U6"/>
    <mergeCell ref="O7:U7"/>
    <mergeCell ref="O38:P38"/>
    <mergeCell ref="O39:P39"/>
    <mergeCell ref="AC38:AD38"/>
    <mergeCell ref="AC39:AD39"/>
    <mergeCell ref="AC41:AD41"/>
    <mergeCell ref="D9:D11"/>
    <mergeCell ref="E9:E11"/>
    <mergeCell ref="O9:O11"/>
    <mergeCell ref="P9:P11"/>
    <mergeCell ref="Q9:Q11"/>
    <mergeCell ref="S9:S11"/>
    <mergeCell ref="AF9:AF11"/>
    <mergeCell ref="AG9:AG11"/>
    <mergeCell ref="AH9:AH11"/>
    <mergeCell ref="AI9:AI11"/>
    <mergeCell ref="U9:U11"/>
    <mergeCell ref="R9:R11"/>
    <mergeCell ref="T9:T11"/>
    <mergeCell ref="AC9:AC11"/>
    <mergeCell ref="AD9:AD11"/>
    <mergeCell ref="AE9:AE11"/>
  </mergeCells>
  <printOptions horizontalCentered="1"/>
  <pageMargins left="0.75" right="0.75" top="0.3937007874015748" bottom="1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"/>
  <sheetViews>
    <sheetView showGridLines="0" tabSelected="1" zoomScale="70" zoomScaleNormal="70" zoomScalePageLayoutView="0" workbookViewId="0" topLeftCell="A1">
      <selection activeCell="AA43" sqref="AA43"/>
    </sheetView>
  </sheetViews>
  <sheetFormatPr defaultColWidth="11.421875" defaultRowHeight="12.75"/>
  <cols>
    <col min="1" max="1" width="15.8515625" style="0" customWidth="1"/>
    <col min="2" max="3" width="7.421875" style="0" bestFit="1" customWidth="1"/>
    <col min="4" max="4" width="9.7109375" style="0" bestFit="1" customWidth="1"/>
    <col min="5" max="5" width="8.57421875" style="0" bestFit="1" customWidth="1"/>
    <col min="6" max="7" width="8.28125" style="0" bestFit="1" customWidth="1"/>
    <col min="8" max="8" width="9.7109375" style="0" bestFit="1" customWidth="1"/>
    <col min="9" max="9" width="9.28125" style="0" bestFit="1" customWidth="1"/>
    <col min="10" max="10" width="7.8515625" style="0" customWidth="1"/>
    <col min="11" max="11" width="8.28125" style="0" bestFit="1" customWidth="1"/>
    <col min="12" max="13" width="7.421875" style="0" bestFit="1" customWidth="1"/>
    <col min="14" max="14" width="10.00390625" style="0" bestFit="1" customWidth="1"/>
    <col min="15" max="18" width="11.421875" style="17" customWidth="1"/>
    <col min="19" max="19" width="19.421875" style="0" customWidth="1"/>
    <col min="20" max="20" width="7.421875" style="0" bestFit="1" customWidth="1"/>
    <col min="21" max="21" width="9.28125" style="0" bestFit="1" customWidth="1"/>
    <col min="22" max="23" width="10.7109375" style="0" bestFit="1" customWidth="1"/>
    <col min="24" max="25" width="10.28125" style="0" bestFit="1" customWidth="1"/>
    <col min="26" max="26" width="11.140625" style="0" bestFit="1" customWidth="1"/>
    <col min="27" max="27" width="10.7109375" style="0" bestFit="1" customWidth="1"/>
    <col min="28" max="28" width="8.8515625" style="0" bestFit="1" customWidth="1"/>
    <col min="29" max="29" width="9.28125" style="0" bestFit="1" customWidth="1"/>
    <col min="30" max="31" width="9.7109375" style="0" bestFit="1" customWidth="1"/>
    <col min="32" max="32" width="13.00390625" style="0" bestFit="1" customWidth="1"/>
  </cols>
  <sheetData>
    <row r="1" spans="1:19" ht="12.75">
      <c r="A1" s="46" t="s">
        <v>1</v>
      </c>
      <c r="S1" s="46" t="s">
        <v>1</v>
      </c>
    </row>
    <row r="2" spans="1:19" ht="12.75">
      <c r="A2" s="46" t="s">
        <v>73</v>
      </c>
      <c r="S2" s="46" t="s">
        <v>73</v>
      </c>
    </row>
    <row r="3" spans="1:19" ht="12.75">
      <c r="A3" s="46" t="s">
        <v>64</v>
      </c>
      <c r="S3" s="46" t="s">
        <v>64</v>
      </c>
    </row>
    <row r="5" spans="1:32" ht="15.75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S5" s="123" t="s">
        <v>44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ht="15.75">
      <c r="A6" s="124" t="s">
        <v>70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S6" s="124" t="s">
        <v>71</v>
      </c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ht="15.75">
      <c r="A7" s="124" t="s">
        <v>45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S7" s="124" t="s">
        <v>45</v>
      </c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9" spans="1:32" ht="15">
      <c r="A9" s="133" t="s">
        <v>2</v>
      </c>
      <c r="B9" s="73" t="s">
        <v>28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2" t="s">
        <v>29</v>
      </c>
      <c r="S9" s="133" t="s">
        <v>2</v>
      </c>
      <c r="T9" s="73" t="s">
        <v>28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62" t="s">
        <v>29</v>
      </c>
    </row>
    <row r="10" spans="1:32" ht="15">
      <c r="A10" s="134"/>
      <c r="B10" s="69" t="s">
        <v>30</v>
      </c>
      <c r="C10" s="69" t="s">
        <v>31</v>
      </c>
      <c r="D10" s="69" t="s">
        <v>32</v>
      </c>
      <c r="E10" s="69" t="s">
        <v>33</v>
      </c>
      <c r="F10" s="69" t="s">
        <v>34</v>
      </c>
      <c r="G10" s="69" t="s">
        <v>35</v>
      </c>
      <c r="H10" s="69" t="s">
        <v>36</v>
      </c>
      <c r="I10" s="69" t="s">
        <v>37</v>
      </c>
      <c r="J10" s="69" t="s">
        <v>38</v>
      </c>
      <c r="K10" s="69" t="s">
        <v>39</v>
      </c>
      <c r="L10" s="69" t="s">
        <v>40</v>
      </c>
      <c r="M10" s="69" t="s">
        <v>41</v>
      </c>
      <c r="N10" s="74"/>
      <c r="S10" s="134"/>
      <c r="T10" s="69" t="s">
        <v>30</v>
      </c>
      <c r="U10" s="69" t="s">
        <v>31</v>
      </c>
      <c r="V10" s="69" t="s">
        <v>32</v>
      </c>
      <c r="W10" s="69" t="s">
        <v>33</v>
      </c>
      <c r="X10" s="69" t="s">
        <v>34</v>
      </c>
      <c r="Y10" s="69" t="s">
        <v>35</v>
      </c>
      <c r="Z10" s="69" t="s">
        <v>36</v>
      </c>
      <c r="AA10" s="69" t="s">
        <v>37</v>
      </c>
      <c r="AB10" s="69" t="s">
        <v>38</v>
      </c>
      <c r="AC10" s="69" t="s">
        <v>39</v>
      </c>
      <c r="AD10" s="69" t="s">
        <v>40</v>
      </c>
      <c r="AE10" s="69" t="s">
        <v>41</v>
      </c>
      <c r="AF10" s="74"/>
    </row>
    <row r="11" spans="1:32" ht="12.75">
      <c r="A11" s="50" t="s">
        <v>48</v>
      </c>
      <c r="B11" s="71">
        <v>27</v>
      </c>
      <c r="C11" s="71">
        <v>51</v>
      </c>
      <c r="D11" s="71">
        <v>824</v>
      </c>
      <c r="E11" s="71">
        <v>372</v>
      </c>
      <c r="F11" s="71">
        <v>197</v>
      </c>
      <c r="G11" s="71">
        <v>318</v>
      </c>
      <c r="H11" s="71">
        <v>1532</v>
      </c>
      <c r="I11" s="71">
        <v>384</v>
      </c>
      <c r="J11" s="72">
        <v>101</v>
      </c>
      <c r="K11" s="71">
        <v>219</v>
      </c>
      <c r="L11" s="71">
        <v>66</v>
      </c>
      <c r="M11" s="71">
        <v>23</v>
      </c>
      <c r="N11" s="94">
        <f>SUM(B11:M11)</f>
        <v>4114</v>
      </c>
      <c r="S11" s="50" t="s">
        <v>48</v>
      </c>
      <c r="T11" s="87">
        <v>46.95</v>
      </c>
      <c r="U11" s="87">
        <v>356.68</v>
      </c>
      <c r="V11" s="87">
        <v>6006.68</v>
      </c>
      <c r="W11" s="87">
        <v>1102.11</v>
      </c>
      <c r="X11" s="87">
        <v>3476</v>
      </c>
      <c r="Y11" s="87">
        <v>5532.23</v>
      </c>
      <c r="Z11" s="87">
        <v>2333.9</v>
      </c>
      <c r="AA11" s="87">
        <v>2153.43</v>
      </c>
      <c r="AB11" s="88">
        <v>413.2</v>
      </c>
      <c r="AC11" s="87">
        <v>997.58</v>
      </c>
      <c r="AD11" s="87">
        <v>2613.05</v>
      </c>
      <c r="AE11" s="87">
        <v>513.43</v>
      </c>
      <c r="AF11" s="94">
        <f>SUM(T11:AE11)</f>
        <v>25545.240000000005</v>
      </c>
    </row>
    <row r="12" spans="1:32" ht="12.75">
      <c r="A12" s="8" t="s">
        <v>3</v>
      </c>
      <c r="B12" s="12">
        <v>12</v>
      </c>
      <c r="C12" s="12">
        <v>60</v>
      </c>
      <c r="D12" s="12">
        <v>870</v>
      </c>
      <c r="E12" s="12">
        <v>263</v>
      </c>
      <c r="F12" s="12">
        <v>183</v>
      </c>
      <c r="G12" s="12">
        <v>402</v>
      </c>
      <c r="H12" s="12">
        <v>1637</v>
      </c>
      <c r="I12" s="12">
        <v>661</v>
      </c>
      <c r="J12" s="16">
        <v>69</v>
      </c>
      <c r="K12" s="12">
        <v>111</v>
      </c>
      <c r="L12" s="12">
        <v>29</v>
      </c>
      <c r="M12" s="12">
        <v>13</v>
      </c>
      <c r="N12" s="19">
        <f>SUM(B12:M12)</f>
        <v>4310</v>
      </c>
      <c r="O12" s="5"/>
      <c r="P12" s="5"/>
      <c r="Q12" s="5"/>
      <c r="R12" s="5"/>
      <c r="S12" s="8" t="s">
        <v>3</v>
      </c>
      <c r="T12" s="13">
        <v>23.29</v>
      </c>
      <c r="U12" s="13">
        <v>243.19</v>
      </c>
      <c r="V12" s="13">
        <v>5383.31</v>
      </c>
      <c r="W12" s="13">
        <v>4327.19</v>
      </c>
      <c r="X12" s="13">
        <v>6357.36</v>
      </c>
      <c r="Y12" s="13">
        <v>7585.7</v>
      </c>
      <c r="Z12" s="13">
        <v>7296.06</v>
      </c>
      <c r="AA12" s="13">
        <v>14023.96</v>
      </c>
      <c r="AB12" s="14">
        <v>2797.46</v>
      </c>
      <c r="AC12" s="13">
        <v>345.09</v>
      </c>
      <c r="AD12" s="13">
        <v>201.68</v>
      </c>
      <c r="AE12" s="13">
        <v>105.22</v>
      </c>
      <c r="AF12" s="19">
        <f>SUM(T12:AE12)</f>
        <v>48689.509999999995</v>
      </c>
    </row>
    <row r="13" spans="1:32" ht="12.75">
      <c r="A13" s="8" t="s">
        <v>4</v>
      </c>
      <c r="B13" s="12">
        <v>42</v>
      </c>
      <c r="C13" s="12">
        <v>37</v>
      </c>
      <c r="D13" s="12">
        <v>1307</v>
      </c>
      <c r="E13" s="12">
        <v>494</v>
      </c>
      <c r="F13" s="12">
        <v>208</v>
      </c>
      <c r="G13" s="12">
        <v>205</v>
      </c>
      <c r="H13" s="12">
        <v>810</v>
      </c>
      <c r="I13" s="12">
        <v>369</v>
      </c>
      <c r="J13" s="16">
        <v>39</v>
      </c>
      <c r="K13" s="12">
        <v>144</v>
      </c>
      <c r="L13" s="12">
        <v>15</v>
      </c>
      <c r="M13" s="12">
        <v>15</v>
      </c>
      <c r="N13" s="19">
        <f aca="true" t="shared" si="0" ref="N13:N29">SUM(B13:M13)</f>
        <v>3685</v>
      </c>
      <c r="O13" s="5"/>
      <c r="P13" s="5"/>
      <c r="Q13" s="5"/>
      <c r="R13" s="5"/>
      <c r="S13" s="8" t="s">
        <v>4</v>
      </c>
      <c r="T13" s="13">
        <v>21.05</v>
      </c>
      <c r="U13" s="13">
        <v>55.83</v>
      </c>
      <c r="V13" s="13">
        <v>8438.9</v>
      </c>
      <c r="W13" s="13">
        <v>6275.77</v>
      </c>
      <c r="X13" s="13">
        <v>4063.55</v>
      </c>
      <c r="Y13" s="13">
        <v>1522.93</v>
      </c>
      <c r="Z13" s="13">
        <v>877.45</v>
      </c>
      <c r="AA13" s="13">
        <v>1116.32</v>
      </c>
      <c r="AB13" s="14">
        <v>114.25</v>
      </c>
      <c r="AC13" s="13">
        <v>262.8</v>
      </c>
      <c r="AD13" s="13">
        <v>20.83</v>
      </c>
      <c r="AE13" s="13">
        <v>20.03</v>
      </c>
      <c r="AF13" s="19">
        <f aca="true" t="shared" si="1" ref="AF13:AF30">SUM(T13:AE13)</f>
        <v>22789.71</v>
      </c>
    </row>
    <row r="14" spans="1:32" ht="12.75">
      <c r="A14" s="8" t="s">
        <v>5</v>
      </c>
      <c r="B14" s="12">
        <v>26</v>
      </c>
      <c r="C14" s="12">
        <v>44</v>
      </c>
      <c r="D14" s="12">
        <v>1271</v>
      </c>
      <c r="E14" s="12">
        <v>439</v>
      </c>
      <c r="F14" s="12">
        <v>250</v>
      </c>
      <c r="G14" s="12">
        <v>210</v>
      </c>
      <c r="H14" s="12">
        <v>1175</v>
      </c>
      <c r="I14" s="12">
        <v>606</v>
      </c>
      <c r="J14" s="16">
        <v>25</v>
      </c>
      <c r="K14" s="12">
        <v>101</v>
      </c>
      <c r="L14" s="12">
        <v>4</v>
      </c>
      <c r="M14" s="12">
        <v>18</v>
      </c>
      <c r="N14" s="19">
        <f t="shared" si="0"/>
        <v>4169</v>
      </c>
      <c r="O14" s="5"/>
      <c r="P14" s="5"/>
      <c r="Q14" s="5"/>
      <c r="R14" s="5"/>
      <c r="S14" s="8" t="s">
        <v>5</v>
      </c>
      <c r="T14" s="13">
        <v>7.93</v>
      </c>
      <c r="U14" s="13">
        <v>414.06</v>
      </c>
      <c r="V14" s="13">
        <v>8963.17</v>
      </c>
      <c r="W14" s="13">
        <v>8636.44</v>
      </c>
      <c r="X14" s="13">
        <v>5733.18</v>
      </c>
      <c r="Y14" s="13">
        <v>7747.89</v>
      </c>
      <c r="Z14" s="13">
        <v>5635.04</v>
      </c>
      <c r="AA14" s="13">
        <v>1467.33</v>
      </c>
      <c r="AB14" s="14">
        <v>97</v>
      </c>
      <c r="AC14" s="13">
        <v>226.28</v>
      </c>
      <c r="AD14" s="13">
        <v>501.83</v>
      </c>
      <c r="AE14" s="13">
        <v>1426.85</v>
      </c>
      <c r="AF14" s="19">
        <f t="shared" si="1"/>
        <v>40857</v>
      </c>
    </row>
    <row r="15" spans="1:32" ht="12.75">
      <c r="A15" s="8" t="s">
        <v>6</v>
      </c>
      <c r="B15" s="12">
        <v>21</v>
      </c>
      <c r="C15" s="12">
        <v>32</v>
      </c>
      <c r="D15" s="12">
        <v>841</v>
      </c>
      <c r="E15" s="12">
        <v>512</v>
      </c>
      <c r="F15" s="12">
        <v>313</v>
      </c>
      <c r="G15" s="12">
        <v>285</v>
      </c>
      <c r="H15" s="12">
        <v>1127</v>
      </c>
      <c r="I15" s="12">
        <v>716</v>
      </c>
      <c r="J15" s="16">
        <v>92</v>
      </c>
      <c r="K15" s="12">
        <v>365</v>
      </c>
      <c r="L15" s="12">
        <v>24</v>
      </c>
      <c r="M15" s="12">
        <v>30</v>
      </c>
      <c r="N15" s="19">
        <f t="shared" si="0"/>
        <v>4358</v>
      </c>
      <c r="O15" s="5"/>
      <c r="P15" s="5"/>
      <c r="Q15" s="5"/>
      <c r="R15" s="5"/>
      <c r="S15" s="8" t="s">
        <v>6</v>
      </c>
      <c r="T15" s="13">
        <v>3.71</v>
      </c>
      <c r="U15" s="13">
        <v>691.01</v>
      </c>
      <c r="V15" s="13">
        <v>14515.8</v>
      </c>
      <c r="W15" s="13">
        <v>8399.49</v>
      </c>
      <c r="X15" s="13">
        <v>16497.04</v>
      </c>
      <c r="Y15" s="13">
        <v>9294.6</v>
      </c>
      <c r="Z15" s="13">
        <v>4553.92</v>
      </c>
      <c r="AA15" s="13">
        <v>1621.82</v>
      </c>
      <c r="AB15" s="14">
        <v>641.22</v>
      </c>
      <c r="AC15" s="13">
        <v>909.58</v>
      </c>
      <c r="AD15" s="13">
        <v>1028.99</v>
      </c>
      <c r="AE15" s="13">
        <v>763.81</v>
      </c>
      <c r="AF15" s="19">
        <f t="shared" si="1"/>
        <v>58920.99</v>
      </c>
    </row>
    <row r="16" spans="1:32" ht="12.75">
      <c r="A16" s="8" t="s">
        <v>7</v>
      </c>
      <c r="B16" s="13">
        <v>18</v>
      </c>
      <c r="C16" s="13">
        <v>25</v>
      </c>
      <c r="D16" s="13">
        <v>828</v>
      </c>
      <c r="E16" s="13">
        <v>433</v>
      </c>
      <c r="F16" s="13">
        <v>298</v>
      </c>
      <c r="G16" s="13">
        <v>294</v>
      </c>
      <c r="H16" s="13">
        <v>1117</v>
      </c>
      <c r="I16" s="13">
        <v>472</v>
      </c>
      <c r="J16" s="16">
        <v>25</v>
      </c>
      <c r="K16" s="13">
        <v>174</v>
      </c>
      <c r="L16" s="13">
        <v>16</v>
      </c>
      <c r="M16" s="13">
        <v>20</v>
      </c>
      <c r="N16" s="19">
        <f t="shared" si="0"/>
        <v>3720</v>
      </c>
      <c r="O16" s="5"/>
      <c r="P16" s="5"/>
      <c r="Q16" s="5"/>
      <c r="R16" s="5"/>
      <c r="S16" s="8" t="s">
        <v>7</v>
      </c>
      <c r="T16" s="13">
        <v>8.6</v>
      </c>
      <c r="U16" s="13">
        <v>973.49</v>
      </c>
      <c r="V16" s="13">
        <v>4122.86</v>
      </c>
      <c r="W16" s="13">
        <v>2312.88</v>
      </c>
      <c r="X16" s="13">
        <v>6797.95</v>
      </c>
      <c r="Y16" s="13">
        <v>2046.64</v>
      </c>
      <c r="Z16" s="13">
        <v>3378.24</v>
      </c>
      <c r="AA16" s="13">
        <v>2042.06</v>
      </c>
      <c r="AB16" s="14">
        <v>78.8</v>
      </c>
      <c r="AC16" s="13">
        <v>395.02</v>
      </c>
      <c r="AD16" s="13">
        <v>218.98</v>
      </c>
      <c r="AE16" s="13">
        <v>41.37</v>
      </c>
      <c r="AF16" s="19">
        <f t="shared" si="1"/>
        <v>22416.889999999996</v>
      </c>
    </row>
    <row r="17" spans="1:32" ht="12.75">
      <c r="A17" s="8" t="s">
        <v>8</v>
      </c>
      <c r="B17" s="12">
        <v>31</v>
      </c>
      <c r="C17" s="12">
        <v>23</v>
      </c>
      <c r="D17" s="12">
        <v>727</v>
      </c>
      <c r="E17" s="12">
        <v>278</v>
      </c>
      <c r="F17" s="12">
        <v>301</v>
      </c>
      <c r="G17" s="12">
        <v>346</v>
      </c>
      <c r="H17" s="12">
        <v>1026</v>
      </c>
      <c r="I17" s="12">
        <v>657</v>
      </c>
      <c r="J17" s="16">
        <v>84</v>
      </c>
      <c r="K17" s="12">
        <v>740</v>
      </c>
      <c r="L17" s="12">
        <v>58</v>
      </c>
      <c r="M17" s="12">
        <v>17</v>
      </c>
      <c r="N17" s="19">
        <f t="shared" si="0"/>
        <v>4288</v>
      </c>
      <c r="O17" s="5"/>
      <c r="P17" s="5"/>
      <c r="Q17" s="5"/>
      <c r="R17" s="5"/>
      <c r="S17" s="8" t="s">
        <v>8</v>
      </c>
      <c r="T17" s="13">
        <v>62.42</v>
      </c>
      <c r="U17" s="13">
        <v>57.42</v>
      </c>
      <c r="V17" s="13">
        <v>3983.52</v>
      </c>
      <c r="W17" s="13">
        <v>1099.87</v>
      </c>
      <c r="X17" s="13">
        <v>4038.32</v>
      </c>
      <c r="Y17" s="13">
        <v>915.98</v>
      </c>
      <c r="Z17" s="13">
        <v>4165.12</v>
      </c>
      <c r="AA17" s="13">
        <v>3858.97</v>
      </c>
      <c r="AB17" s="14">
        <v>1150.7</v>
      </c>
      <c r="AC17" s="13">
        <v>14284.33</v>
      </c>
      <c r="AD17" s="13">
        <v>760.3</v>
      </c>
      <c r="AE17" s="13">
        <v>886.86</v>
      </c>
      <c r="AF17" s="19">
        <f t="shared" si="1"/>
        <v>35263.810000000005</v>
      </c>
    </row>
    <row r="18" spans="1:32" ht="12.75">
      <c r="A18" s="8" t="s">
        <v>9</v>
      </c>
      <c r="B18" s="12">
        <v>28</v>
      </c>
      <c r="C18" s="12">
        <v>124</v>
      </c>
      <c r="D18" s="12">
        <v>629</v>
      </c>
      <c r="E18" s="12">
        <v>381</v>
      </c>
      <c r="F18" s="12">
        <v>289</v>
      </c>
      <c r="G18" s="12">
        <v>475</v>
      </c>
      <c r="H18" s="12">
        <v>885</v>
      </c>
      <c r="I18" s="12">
        <v>494</v>
      </c>
      <c r="J18" s="16">
        <v>42</v>
      </c>
      <c r="K18" s="12">
        <v>215</v>
      </c>
      <c r="L18" s="12">
        <v>20</v>
      </c>
      <c r="M18" s="12">
        <v>25</v>
      </c>
      <c r="N18" s="19">
        <f t="shared" si="0"/>
        <v>3607</v>
      </c>
      <c r="O18" s="5"/>
      <c r="P18" s="5"/>
      <c r="Q18" s="5"/>
      <c r="R18" s="5"/>
      <c r="S18" s="8" t="s">
        <v>9</v>
      </c>
      <c r="T18" s="13">
        <v>12.8</v>
      </c>
      <c r="U18" s="13">
        <v>182.04</v>
      </c>
      <c r="V18" s="13">
        <v>4713.56</v>
      </c>
      <c r="W18" s="13">
        <v>1642.49</v>
      </c>
      <c r="X18" s="13">
        <v>3840.48</v>
      </c>
      <c r="Y18" s="13">
        <v>2281.63</v>
      </c>
      <c r="Z18" s="13">
        <v>15724.05</v>
      </c>
      <c r="AA18" s="13">
        <v>3144.65</v>
      </c>
      <c r="AB18" s="14">
        <v>103.31</v>
      </c>
      <c r="AC18" s="13">
        <v>665.28</v>
      </c>
      <c r="AD18" s="13">
        <v>127.93</v>
      </c>
      <c r="AE18" s="13">
        <v>100.25</v>
      </c>
      <c r="AF18" s="19">
        <f t="shared" si="1"/>
        <v>32538.47</v>
      </c>
    </row>
    <row r="19" spans="1:32" ht="12.75">
      <c r="A19" s="8" t="s">
        <v>10</v>
      </c>
      <c r="B19" s="12">
        <v>16</v>
      </c>
      <c r="C19" s="12">
        <v>52</v>
      </c>
      <c r="D19" s="12">
        <v>832</v>
      </c>
      <c r="E19" s="12">
        <v>518</v>
      </c>
      <c r="F19" s="12">
        <v>183</v>
      </c>
      <c r="G19" s="12">
        <v>353</v>
      </c>
      <c r="H19" s="12">
        <v>753</v>
      </c>
      <c r="I19" s="12">
        <v>452</v>
      </c>
      <c r="J19" s="16">
        <v>107</v>
      </c>
      <c r="K19" s="12">
        <v>444</v>
      </c>
      <c r="L19" s="12">
        <v>50</v>
      </c>
      <c r="M19" s="12">
        <v>19</v>
      </c>
      <c r="N19" s="19">
        <f t="shared" si="0"/>
        <v>3779</v>
      </c>
      <c r="O19" s="5"/>
      <c r="P19" s="5"/>
      <c r="Q19" s="5"/>
      <c r="R19" s="5"/>
      <c r="S19" s="8" t="s">
        <v>10</v>
      </c>
      <c r="T19" s="13">
        <v>9.13</v>
      </c>
      <c r="U19" s="13">
        <v>406.31</v>
      </c>
      <c r="V19" s="13">
        <v>5483.01</v>
      </c>
      <c r="W19" s="13">
        <v>1665.7</v>
      </c>
      <c r="X19" s="13">
        <v>1041.78</v>
      </c>
      <c r="Y19" s="13">
        <v>1800.75</v>
      </c>
      <c r="Z19" s="13">
        <v>4735.98</v>
      </c>
      <c r="AA19" s="13">
        <v>2392.57</v>
      </c>
      <c r="AB19" s="14">
        <v>1410.84</v>
      </c>
      <c r="AC19" s="13">
        <v>38784.11</v>
      </c>
      <c r="AD19" s="13">
        <v>30196.98</v>
      </c>
      <c r="AE19" s="13">
        <v>20.88</v>
      </c>
      <c r="AF19" s="19">
        <f t="shared" si="1"/>
        <v>87948.04000000001</v>
      </c>
    </row>
    <row r="20" spans="1:32" ht="12.75">
      <c r="A20" s="8" t="s">
        <v>11</v>
      </c>
      <c r="B20" s="12">
        <v>21</v>
      </c>
      <c r="C20" s="12">
        <v>29</v>
      </c>
      <c r="D20" s="12">
        <v>704</v>
      </c>
      <c r="E20" s="12">
        <v>347</v>
      </c>
      <c r="F20" s="12">
        <v>303</v>
      </c>
      <c r="G20" s="12">
        <v>506</v>
      </c>
      <c r="H20" s="12">
        <v>1114</v>
      </c>
      <c r="I20" s="12">
        <v>820</v>
      </c>
      <c r="J20" s="16">
        <v>127</v>
      </c>
      <c r="K20" s="12">
        <v>308</v>
      </c>
      <c r="L20" s="12">
        <v>45</v>
      </c>
      <c r="M20" s="12">
        <v>20</v>
      </c>
      <c r="N20" s="19">
        <f t="shared" si="0"/>
        <v>4344</v>
      </c>
      <c r="O20" s="5"/>
      <c r="P20" s="5"/>
      <c r="Q20" s="5"/>
      <c r="R20" s="5"/>
      <c r="S20" s="8" t="s">
        <v>11</v>
      </c>
      <c r="T20" s="13">
        <v>5.58</v>
      </c>
      <c r="U20" s="13">
        <v>143.4</v>
      </c>
      <c r="V20" s="13">
        <v>2322.28</v>
      </c>
      <c r="W20" s="13">
        <v>834.42</v>
      </c>
      <c r="X20" s="13">
        <v>29507.99</v>
      </c>
      <c r="Y20" s="13">
        <v>2921.6</v>
      </c>
      <c r="Z20" s="13">
        <v>34972.79</v>
      </c>
      <c r="AA20" s="13">
        <v>4335.41</v>
      </c>
      <c r="AB20" s="14">
        <v>906.55</v>
      </c>
      <c r="AC20" s="13">
        <v>2626.18</v>
      </c>
      <c r="AD20" s="13">
        <v>272.23</v>
      </c>
      <c r="AE20" s="13">
        <v>227.15</v>
      </c>
      <c r="AF20" s="19">
        <f t="shared" si="1"/>
        <v>79075.57999999999</v>
      </c>
    </row>
    <row r="21" spans="1:32" ht="12.75">
      <c r="A21" s="8" t="s">
        <v>12</v>
      </c>
      <c r="B21" s="12">
        <v>21</v>
      </c>
      <c r="C21" s="12">
        <v>26</v>
      </c>
      <c r="D21" s="12">
        <v>867</v>
      </c>
      <c r="E21" s="12">
        <v>470</v>
      </c>
      <c r="F21" s="12">
        <v>313</v>
      </c>
      <c r="G21" s="12">
        <v>399</v>
      </c>
      <c r="H21" s="12">
        <v>704</v>
      </c>
      <c r="I21" s="12">
        <v>461</v>
      </c>
      <c r="J21" s="16">
        <v>26</v>
      </c>
      <c r="K21" s="12">
        <v>78</v>
      </c>
      <c r="L21" s="12">
        <v>54</v>
      </c>
      <c r="M21" s="12">
        <v>28</v>
      </c>
      <c r="N21" s="19">
        <f t="shared" si="0"/>
        <v>3447</v>
      </c>
      <c r="O21" s="5"/>
      <c r="P21" s="5"/>
      <c r="Q21" s="5"/>
      <c r="R21" s="5"/>
      <c r="S21" s="8" t="s">
        <v>12</v>
      </c>
      <c r="T21" s="13">
        <v>6.66</v>
      </c>
      <c r="U21" s="13">
        <v>18.58</v>
      </c>
      <c r="V21" s="13">
        <v>3642.52</v>
      </c>
      <c r="W21" s="13">
        <v>1199.98</v>
      </c>
      <c r="X21" s="13">
        <v>4216.67</v>
      </c>
      <c r="Y21" s="13">
        <v>1665.68</v>
      </c>
      <c r="Z21" s="13">
        <v>1079.45</v>
      </c>
      <c r="AA21" s="13">
        <v>1257.26</v>
      </c>
      <c r="AB21" s="14">
        <v>44.19</v>
      </c>
      <c r="AC21" s="13">
        <v>78.08</v>
      </c>
      <c r="AD21" s="13">
        <v>436.76</v>
      </c>
      <c r="AE21" s="13">
        <v>158.68</v>
      </c>
      <c r="AF21" s="19">
        <f t="shared" si="1"/>
        <v>13804.510000000002</v>
      </c>
    </row>
    <row r="22" spans="1:32" ht="12.75">
      <c r="A22" s="8" t="s">
        <v>13</v>
      </c>
      <c r="B22" s="12">
        <v>5</v>
      </c>
      <c r="C22" s="12">
        <v>32</v>
      </c>
      <c r="D22" s="12">
        <v>1036</v>
      </c>
      <c r="E22" s="12">
        <v>543</v>
      </c>
      <c r="F22" s="12">
        <v>264</v>
      </c>
      <c r="G22" s="12">
        <v>306</v>
      </c>
      <c r="H22" s="12">
        <v>883</v>
      </c>
      <c r="I22" s="12">
        <v>519</v>
      </c>
      <c r="J22" s="16">
        <v>13</v>
      </c>
      <c r="K22" s="12">
        <v>91</v>
      </c>
      <c r="L22" s="12">
        <v>7</v>
      </c>
      <c r="M22" s="12">
        <v>12</v>
      </c>
      <c r="N22" s="19">
        <f t="shared" si="0"/>
        <v>3711</v>
      </c>
      <c r="O22" s="5"/>
      <c r="P22" s="5"/>
      <c r="Q22" s="5"/>
      <c r="R22" s="5"/>
      <c r="S22" s="8" t="s">
        <v>13</v>
      </c>
      <c r="T22" s="13">
        <v>10.6</v>
      </c>
      <c r="U22" s="13">
        <v>84.69</v>
      </c>
      <c r="V22" s="13">
        <v>2233.04</v>
      </c>
      <c r="W22" s="13">
        <v>1759.93</v>
      </c>
      <c r="X22" s="13">
        <v>648.57</v>
      </c>
      <c r="Y22" s="13">
        <v>757.22</v>
      </c>
      <c r="Z22" s="13">
        <v>1015.55</v>
      </c>
      <c r="AA22" s="13">
        <v>1662.44</v>
      </c>
      <c r="AB22" s="14">
        <v>11.05</v>
      </c>
      <c r="AC22" s="13">
        <v>88.07</v>
      </c>
      <c r="AD22" s="13">
        <v>89.5</v>
      </c>
      <c r="AE22" s="13">
        <v>26.88</v>
      </c>
      <c r="AF22" s="19">
        <f t="shared" si="1"/>
        <v>8387.54</v>
      </c>
    </row>
    <row r="23" spans="1:32" ht="12.75">
      <c r="A23" s="8" t="s">
        <v>14</v>
      </c>
      <c r="B23" s="12">
        <v>12</v>
      </c>
      <c r="C23" s="12">
        <v>18</v>
      </c>
      <c r="D23" s="12">
        <v>1318</v>
      </c>
      <c r="E23" s="12">
        <v>447</v>
      </c>
      <c r="F23" s="12">
        <v>237</v>
      </c>
      <c r="G23" s="12">
        <v>253</v>
      </c>
      <c r="H23" s="12">
        <v>697</v>
      </c>
      <c r="I23" s="12">
        <v>471</v>
      </c>
      <c r="J23" s="16">
        <v>183</v>
      </c>
      <c r="K23" s="12">
        <v>554</v>
      </c>
      <c r="L23" s="12">
        <v>48</v>
      </c>
      <c r="M23" s="12">
        <v>62</v>
      </c>
      <c r="N23" s="19">
        <f t="shared" si="0"/>
        <v>4300</v>
      </c>
      <c r="O23" s="5"/>
      <c r="P23" s="5"/>
      <c r="Q23" s="5"/>
      <c r="R23" s="5"/>
      <c r="S23" s="8" t="s">
        <v>14</v>
      </c>
      <c r="T23" s="13">
        <v>12.74</v>
      </c>
      <c r="U23" s="13">
        <v>2324.07</v>
      </c>
      <c r="V23" s="13">
        <v>5207.13</v>
      </c>
      <c r="W23" s="13">
        <v>1754.84</v>
      </c>
      <c r="X23" s="13">
        <v>3306.9</v>
      </c>
      <c r="Y23" s="13">
        <v>2547.73</v>
      </c>
      <c r="Z23" s="13">
        <v>20126.77</v>
      </c>
      <c r="AA23" s="13">
        <v>25822.77</v>
      </c>
      <c r="AB23" s="14">
        <v>1241.75</v>
      </c>
      <c r="AC23" s="13">
        <v>4186.75</v>
      </c>
      <c r="AD23" s="13">
        <v>353.67</v>
      </c>
      <c r="AE23" s="13">
        <v>141.15</v>
      </c>
      <c r="AF23" s="19">
        <f t="shared" si="1"/>
        <v>67026.26999999999</v>
      </c>
    </row>
    <row r="24" spans="1:32" ht="12.75">
      <c r="A24" s="8" t="s">
        <v>15</v>
      </c>
      <c r="B24" s="12">
        <v>39</v>
      </c>
      <c r="C24" s="12">
        <v>73</v>
      </c>
      <c r="D24" s="12">
        <v>1086</v>
      </c>
      <c r="E24" s="12">
        <v>573</v>
      </c>
      <c r="F24" s="12">
        <v>233</v>
      </c>
      <c r="G24" s="12">
        <v>471</v>
      </c>
      <c r="H24" s="12">
        <v>1399</v>
      </c>
      <c r="I24" s="12">
        <v>609</v>
      </c>
      <c r="J24" s="16">
        <v>59</v>
      </c>
      <c r="K24" s="12">
        <v>201</v>
      </c>
      <c r="L24" s="12">
        <v>15</v>
      </c>
      <c r="M24" s="12">
        <v>26</v>
      </c>
      <c r="N24" s="19">
        <f t="shared" si="0"/>
        <v>4784</v>
      </c>
      <c r="O24" s="5"/>
      <c r="P24" s="5"/>
      <c r="Q24" s="5"/>
      <c r="R24" s="5"/>
      <c r="S24" s="8" t="s">
        <v>15</v>
      </c>
      <c r="T24" s="13">
        <v>113</v>
      </c>
      <c r="U24" s="13">
        <v>2259.16</v>
      </c>
      <c r="V24" s="13">
        <v>9975.82</v>
      </c>
      <c r="W24" s="13">
        <v>6181.58</v>
      </c>
      <c r="X24" s="13">
        <v>9336.18</v>
      </c>
      <c r="Y24" s="13">
        <v>3987.74</v>
      </c>
      <c r="Z24" s="13">
        <v>2456.97</v>
      </c>
      <c r="AA24" s="13">
        <v>2538.35</v>
      </c>
      <c r="AB24" s="14">
        <v>74.75</v>
      </c>
      <c r="AC24" s="13">
        <v>175.56</v>
      </c>
      <c r="AD24" s="13">
        <v>52.3</v>
      </c>
      <c r="AE24" s="13">
        <v>110.26</v>
      </c>
      <c r="AF24" s="19">
        <f t="shared" si="1"/>
        <v>37261.67</v>
      </c>
    </row>
    <row r="25" spans="1:32" ht="12.75">
      <c r="A25" s="8" t="s">
        <v>16</v>
      </c>
      <c r="B25" s="14">
        <v>24</v>
      </c>
      <c r="C25" s="14">
        <v>80</v>
      </c>
      <c r="D25" s="14">
        <v>875</v>
      </c>
      <c r="E25" s="14">
        <v>743</v>
      </c>
      <c r="F25" s="14">
        <v>292</v>
      </c>
      <c r="G25" s="14">
        <v>426</v>
      </c>
      <c r="H25" s="14">
        <v>1030</v>
      </c>
      <c r="I25" s="14">
        <v>551</v>
      </c>
      <c r="J25" s="16">
        <v>90</v>
      </c>
      <c r="K25" s="14">
        <v>232</v>
      </c>
      <c r="L25" s="14">
        <v>37</v>
      </c>
      <c r="M25" s="14">
        <v>14</v>
      </c>
      <c r="N25" s="19">
        <f t="shared" si="0"/>
        <v>4394</v>
      </c>
      <c r="O25" s="5"/>
      <c r="P25" s="5"/>
      <c r="Q25" s="5"/>
      <c r="R25" s="5"/>
      <c r="S25" s="8" t="s">
        <v>16</v>
      </c>
      <c r="T25" s="13">
        <v>178.53</v>
      </c>
      <c r="U25" s="13">
        <v>1886.02</v>
      </c>
      <c r="V25" s="13">
        <v>15437.49</v>
      </c>
      <c r="W25" s="13">
        <v>4818.81</v>
      </c>
      <c r="X25" s="13">
        <v>7168.36</v>
      </c>
      <c r="Y25" s="13">
        <v>2019.88</v>
      </c>
      <c r="Z25" s="13">
        <v>4766.13</v>
      </c>
      <c r="AA25" s="13">
        <v>4522.6</v>
      </c>
      <c r="AB25" s="14">
        <v>302.4</v>
      </c>
      <c r="AC25" s="13">
        <v>286.93</v>
      </c>
      <c r="AD25" s="13">
        <v>705.01</v>
      </c>
      <c r="AE25" s="13">
        <v>13.54</v>
      </c>
      <c r="AF25" s="19">
        <f t="shared" si="1"/>
        <v>42105.700000000004</v>
      </c>
    </row>
    <row r="26" spans="1:32" ht="12.75">
      <c r="A26" s="8" t="s">
        <v>17</v>
      </c>
      <c r="B26" s="12">
        <v>31</v>
      </c>
      <c r="C26" s="12">
        <v>42</v>
      </c>
      <c r="D26" s="12">
        <v>956</v>
      </c>
      <c r="E26" s="12">
        <v>496</v>
      </c>
      <c r="F26" s="12">
        <v>279</v>
      </c>
      <c r="G26" s="12">
        <v>386</v>
      </c>
      <c r="H26" s="12">
        <v>1168</v>
      </c>
      <c r="I26" s="12">
        <v>523</v>
      </c>
      <c r="J26" s="16">
        <v>99</v>
      </c>
      <c r="K26" s="12">
        <v>138</v>
      </c>
      <c r="L26" s="12">
        <v>32</v>
      </c>
      <c r="M26" s="12">
        <v>29</v>
      </c>
      <c r="N26" s="19">
        <f t="shared" si="0"/>
        <v>4179</v>
      </c>
      <c r="O26" s="5"/>
      <c r="P26" s="5"/>
      <c r="Q26" s="5"/>
      <c r="R26" s="5"/>
      <c r="S26" s="8" t="s">
        <v>17</v>
      </c>
      <c r="T26" s="13">
        <v>3.7</v>
      </c>
      <c r="U26" s="13">
        <v>1473.73</v>
      </c>
      <c r="V26" s="13">
        <v>7535.39</v>
      </c>
      <c r="W26" s="13">
        <v>4768.06</v>
      </c>
      <c r="X26" s="13">
        <v>15453.44</v>
      </c>
      <c r="Y26" s="13">
        <v>2302.61</v>
      </c>
      <c r="Z26" s="13">
        <v>4249.37</v>
      </c>
      <c r="AA26" s="13">
        <v>2832.82</v>
      </c>
      <c r="AB26" s="14">
        <v>175.93</v>
      </c>
      <c r="AC26" s="13">
        <v>285.45</v>
      </c>
      <c r="AD26" s="13">
        <v>795.62</v>
      </c>
      <c r="AE26" s="13">
        <v>15560.97</v>
      </c>
      <c r="AF26" s="19">
        <f t="shared" si="1"/>
        <v>55437.090000000004</v>
      </c>
    </row>
    <row r="27" spans="1:32" ht="12.75">
      <c r="A27" s="8" t="s">
        <v>18</v>
      </c>
      <c r="B27" s="12">
        <v>45</v>
      </c>
      <c r="C27" s="12">
        <v>39</v>
      </c>
      <c r="D27" s="12">
        <v>866</v>
      </c>
      <c r="E27" s="12">
        <v>629</v>
      </c>
      <c r="F27" s="12">
        <v>176</v>
      </c>
      <c r="G27" s="12">
        <v>370</v>
      </c>
      <c r="H27" s="12">
        <v>921</v>
      </c>
      <c r="I27" s="12">
        <v>320</v>
      </c>
      <c r="J27" s="16">
        <v>65</v>
      </c>
      <c r="K27" s="12">
        <v>163</v>
      </c>
      <c r="L27" s="12">
        <v>31</v>
      </c>
      <c r="M27" s="12">
        <v>23</v>
      </c>
      <c r="N27" s="95">
        <f t="shared" si="0"/>
        <v>3648</v>
      </c>
      <c r="O27" s="5"/>
      <c r="P27" s="5"/>
      <c r="Q27" s="5"/>
      <c r="R27" s="5"/>
      <c r="S27" s="8" t="s">
        <v>18</v>
      </c>
      <c r="T27" s="12">
        <v>35.65</v>
      </c>
      <c r="U27" s="12">
        <v>398.79</v>
      </c>
      <c r="V27" s="12">
        <v>4034.51</v>
      </c>
      <c r="W27" s="12">
        <v>2196.48</v>
      </c>
      <c r="X27" s="12">
        <v>5291.85</v>
      </c>
      <c r="Y27" s="12">
        <v>1383.19</v>
      </c>
      <c r="Z27" s="12">
        <v>1203.08</v>
      </c>
      <c r="AA27" s="12">
        <v>565.56</v>
      </c>
      <c r="AB27" s="14">
        <v>62.44</v>
      </c>
      <c r="AC27" s="12">
        <v>709.9</v>
      </c>
      <c r="AD27" s="12">
        <v>1453.63</v>
      </c>
      <c r="AE27" s="12">
        <v>232.74</v>
      </c>
      <c r="AF27" s="95">
        <f t="shared" si="1"/>
        <v>17567.820000000003</v>
      </c>
    </row>
    <row r="28" spans="1:32" ht="12.75">
      <c r="A28" s="8" t="s">
        <v>19</v>
      </c>
      <c r="B28" s="12">
        <v>0</v>
      </c>
      <c r="C28" s="12">
        <v>25</v>
      </c>
      <c r="D28" s="12">
        <v>874</v>
      </c>
      <c r="E28" s="12">
        <v>534</v>
      </c>
      <c r="F28" s="12">
        <v>216</v>
      </c>
      <c r="G28" s="12">
        <v>276</v>
      </c>
      <c r="H28" s="12">
        <v>795</v>
      </c>
      <c r="I28" s="12">
        <v>455</v>
      </c>
      <c r="J28" s="16">
        <v>56</v>
      </c>
      <c r="K28" s="12">
        <v>157</v>
      </c>
      <c r="L28" s="12">
        <v>20</v>
      </c>
      <c r="M28" s="12">
        <v>15</v>
      </c>
      <c r="N28" s="95">
        <f t="shared" si="0"/>
        <v>3423</v>
      </c>
      <c r="O28" s="5"/>
      <c r="P28" s="5"/>
      <c r="Q28" s="5"/>
      <c r="R28" s="5"/>
      <c r="S28" s="8" t="s">
        <v>19</v>
      </c>
      <c r="T28" s="12">
        <v>0</v>
      </c>
      <c r="U28" s="12">
        <v>177.52</v>
      </c>
      <c r="V28" s="12">
        <v>3045.61</v>
      </c>
      <c r="W28" s="12">
        <v>1113.47</v>
      </c>
      <c r="X28" s="12">
        <v>6055.84</v>
      </c>
      <c r="Y28" s="12">
        <v>973.03</v>
      </c>
      <c r="Z28" s="12">
        <v>15345.01</v>
      </c>
      <c r="AA28" s="12">
        <v>727.26</v>
      </c>
      <c r="AB28" s="14">
        <v>50.08</v>
      </c>
      <c r="AC28" s="12">
        <v>723.74</v>
      </c>
      <c r="AD28" s="12">
        <v>522.25</v>
      </c>
      <c r="AE28" s="12">
        <v>37</v>
      </c>
      <c r="AF28" s="95">
        <f t="shared" si="1"/>
        <v>28770.810000000005</v>
      </c>
    </row>
    <row r="29" spans="1:32" ht="12.75">
      <c r="A29" s="8" t="s">
        <v>21</v>
      </c>
      <c r="B29" s="15">
        <v>0</v>
      </c>
      <c r="C29" s="15">
        <v>43</v>
      </c>
      <c r="D29" s="15">
        <v>850</v>
      </c>
      <c r="E29" s="15">
        <v>269</v>
      </c>
      <c r="F29" s="15">
        <v>218</v>
      </c>
      <c r="G29" s="15">
        <v>312</v>
      </c>
      <c r="H29" s="15">
        <v>1318</v>
      </c>
      <c r="I29" s="15">
        <v>610</v>
      </c>
      <c r="J29" s="15">
        <v>111</v>
      </c>
      <c r="K29" s="15">
        <v>469</v>
      </c>
      <c r="L29" s="15">
        <v>57</v>
      </c>
      <c r="M29" s="15">
        <v>21</v>
      </c>
      <c r="N29" s="95">
        <f t="shared" si="0"/>
        <v>4278</v>
      </c>
      <c r="O29" s="5"/>
      <c r="P29" s="5"/>
      <c r="Q29" s="5"/>
      <c r="R29" s="5"/>
      <c r="S29" s="8" t="s">
        <v>21</v>
      </c>
      <c r="T29" s="12">
        <v>0</v>
      </c>
      <c r="U29" s="12">
        <v>143.9</v>
      </c>
      <c r="V29" s="12">
        <v>5630.25</v>
      </c>
      <c r="W29" s="12">
        <v>501.34</v>
      </c>
      <c r="X29" s="12">
        <v>6573.61</v>
      </c>
      <c r="Y29" s="12">
        <v>2132.73</v>
      </c>
      <c r="Z29" s="12">
        <v>4459.61</v>
      </c>
      <c r="AA29" s="12">
        <v>4555.06</v>
      </c>
      <c r="AB29" s="12">
        <v>667.93</v>
      </c>
      <c r="AC29" s="12">
        <v>7723.42</v>
      </c>
      <c r="AD29" s="12">
        <v>525.22</v>
      </c>
      <c r="AE29" s="12">
        <v>317.99</v>
      </c>
      <c r="AF29" s="95">
        <f t="shared" si="1"/>
        <v>33231.06</v>
      </c>
    </row>
    <row r="30" spans="1:32" ht="12.75">
      <c r="A30" s="8" t="s">
        <v>22</v>
      </c>
      <c r="B30" s="15">
        <v>0</v>
      </c>
      <c r="C30" s="15">
        <v>31</v>
      </c>
      <c r="D30" s="15">
        <v>642</v>
      </c>
      <c r="E30" s="15">
        <v>429</v>
      </c>
      <c r="F30" s="15">
        <v>211</v>
      </c>
      <c r="G30" s="15">
        <v>234</v>
      </c>
      <c r="H30" s="15">
        <v>1166</v>
      </c>
      <c r="I30" s="15">
        <v>447</v>
      </c>
      <c r="J30" s="15">
        <v>196</v>
      </c>
      <c r="K30" s="15">
        <v>335</v>
      </c>
      <c r="L30" s="15">
        <v>27</v>
      </c>
      <c r="M30" s="15">
        <v>25</v>
      </c>
      <c r="N30" s="95">
        <f aca="true" t="shared" si="2" ref="N30:N36">SUM(B30:M30)</f>
        <v>3743</v>
      </c>
      <c r="O30" s="10"/>
      <c r="P30" s="10"/>
      <c r="Q30" s="10"/>
      <c r="R30" s="10"/>
      <c r="S30" s="8" t="s">
        <v>22</v>
      </c>
      <c r="T30" s="12">
        <v>0</v>
      </c>
      <c r="U30" s="12">
        <v>188.16</v>
      </c>
      <c r="V30" s="12">
        <v>4458.14</v>
      </c>
      <c r="W30" s="12">
        <v>4611.49</v>
      </c>
      <c r="X30" s="12">
        <v>2011.21</v>
      </c>
      <c r="Y30" s="12">
        <v>6332.72</v>
      </c>
      <c r="Z30" s="12">
        <v>9466.03</v>
      </c>
      <c r="AA30" s="12">
        <v>3466.66</v>
      </c>
      <c r="AB30" s="12">
        <v>1223.57</v>
      </c>
      <c r="AC30" s="12">
        <v>1550.37</v>
      </c>
      <c r="AD30" s="12">
        <v>3542.81</v>
      </c>
      <c r="AE30" s="12">
        <v>84.02</v>
      </c>
      <c r="AF30" s="95">
        <f t="shared" si="1"/>
        <v>36935.17999999999</v>
      </c>
    </row>
    <row r="31" spans="1:32" ht="12.75">
      <c r="A31" s="8" t="s">
        <v>49</v>
      </c>
      <c r="B31" s="15">
        <v>0</v>
      </c>
      <c r="C31" s="15">
        <v>19</v>
      </c>
      <c r="D31" s="15">
        <v>713</v>
      </c>
      <c r="E31" s="15">
        <v>447</v>
      </c>
      <c r="F31" s="15">
        <v>223</v>
      </c>
      <c r="G31" s="15">
        <v>296</v>
      </c>
      <c r="H31" s="15">
        <v>706</v>
      </c>
      <c r="I31" s="15">
        <v>139</v>
      </c>
      <c r="J31" s="15">
        <v>39</v>
      </c>
      <c r="K31" s="15">
        <v>23</v>
      </c>
      <c r="L31" s="15">
        <v>6</v>
      </c>
      <c r="M31" s="15">
        <v>17</v>
      </c>
      <c r="N31" s="95">
        <f t="shared" si="2"/>
        <v>2628</v>
      </c>
      <c r="O31" s="10"/>
      <c r="P31" s="10"/>
      <c r="Q31" s="10"/>
      <c r="R31" s="10"/>
      <c r="S31" s="8" t="s">
        <v>49</v>
      </c>
      <c r="T31" s="12">
        <v>0</v>
      </c>
      <c r="U31" s="12">
        <v>451.89</v>
      </c>
      <c r="V31" s="12">
        <v>13161.75</v>
      </c>
      <c r="W31" s="12">
        <v>10125.76</v>
      </c>
      <c r="X31" s="12">
        <v>14191.64</v>
      </c>
      <c r="Y31" s="12">
        <v>4523.55</v>
      </c>
      <c r="Z31" s="12">
        <v>5519.07</v>
      </c>
      <c r="AA31" s="12">
        <v>210.97</v>
      </c>
      <c r="AB31" s="12">
        <v>47.45</v>
      </c>
      <c r="AC31" s="12">
        <v>19.4</v>
      </c>
      <c r="AD31" s="12">
        <v>15.16</v>
      </c>
      <c r="AE31" s="12">
        <v>10.16</v>
      </c>
      <c r="AF31" s="95">
        <f aca="true" t="shared" si="3" ref="AF31:AF36">SUM(T31:AE31)</f>
        <v>48276.80000000001</v>
      </c>
    </row>
    <row r="32" spans="1:32" ht="12.75">
      <c r="A32" s="96" t="s">
        <v>55</v>
      </c>
      <c r="B32" s="15">
        <v>0</v>
      </c>
      <c r="C32" s="15">
        <v>48</v>
      </c>
      <c r="D32" s="15">
        <v>824</v>
      </c>
      <c r="E32" s="15">
        <v>590</v>
      </c>
      <c r="F32" s="15">
        <v>219</v>
      </c>
      <c r="G32" s="15">
        <v>392</v>
      </c>
      <c r="H32" s="15">
        <v>797</v>
      </c>
      <c r="I32" s="15">
        <v>319</v>
      </c>
      <c r="J32" s="15">
        <v>61</v>
      </c>
      <c r="K32" s="15">
        <v>95</v>
      </c>
      <c r="L32" s="15">
        <v>17</v>
      </c>
      <c r="M32" s="15">
        <v>22</v>
      </c>
      <c r="N32" s="15">
        <f t="shared" si="2"/>
        <v>3384</v>
      </c>
      <c r="O32" s="10"/>
      <c r="P32" s="10"/>
      <c r="Q32" s="10"/>
      <c r="R32" s="10"/>
      <c r="S32" s="96" t="s">
        <v>55</v>
      </c>
      <c r="T32" s="12">
        <v>0</v>
      </c>
      <c r="U32" s="12">
        <v>514.83</v>
      </c>
      <c r="V32" s="12">
        <v>11335.72000000005</v>
      </c>
      <c r="W32" s="12">
        <v>7574.060000000034</v>
      </c>
      <c r="X32" s="12">
        <v>8093.940000000006</v>
      </c>
      <c r="Y32" s="12">
        <v>14531.3</v>
      </c>
      <c r="Z32" s="12">
        <v>1490.69</v>
      </c>
      <c r="AA32" s="12">
        <v>599.1300000000006</v>
      </c>
      <c r="AB32" s="12">
        <v>76.26</v>
      </c>
      <c r="AC32" s="12">
        <v>264.84</v>
      </c>
      <c r="AD32" s="12">
        <v>197.92</v>
      </c>
      <c r="AE32" s="12">
        <v>41.85</v>
      </c>
      <c r="AF32" s="15">
        <f t="shared" si="3"/>
        <v>44720.54000000009</v>
      </c>
    </row>
    <row r="33" spans="1:32" ht="12.75">
      <c r="A33" s="96" t="s">
        <v>56</v>
      </c>
      <c r="B33" s="15">
        <v>1</v>
      </c>
      <c r="C33" s="15">
        <v>75</v>
      </c>
      <c r="D33" s="15">
        <v>901</v>
      </c>
      <c r="E33" s="15">
        <v>299</v>
      </c>
      <c r="F33" s="15">
        <v>168</v>
      </c>
      <c r="G33" s="15">
        <v>293</v>
      </c>
      <c r="H33" s="15">
        <v>870</v>
      </c>
      <c r="I33" s="15">
        <v>338</v>
      </c>
      <c r="J33" s="15">
        <v>82</v>
      </c>
      <c r="K33" s="15">
        <v>161</v>
      </c>
      <c r="L33" s="15">
        <v>38</v>
      </c>
      <c r="M33" s="15">
        <v>13</v>
      </c>
      <c r="N33" s="15">
        <f t="shared" si="2"/>
        <v>3239</v>
      </c>
      <c r="O33" s="10"/>
      <c r="P33" s="10"/>
      <c r="Q33" s="10"/>
      <c r="R33" s="10"/>
      <c r="S33" s="96" t="s">
        <v>56</v>
      </c>
      <c r="T33" s="12">
        <v>30</v>
      </c>
      <c r="U33" s="12">
        <v>1013.71</v>
      </c>
      <c r="V33" s="12">
        <v>4194.16</v>
      </c>
      <c r="W33" s="12">
        <v>1298.37</v>
      </c>
      <c r="X33" s="12">
        <v>10329.6</v>
      </c>
      <c r="Y33" s="12">
        <v>6996.31</v>
      </c>
      <c r="Z33" s="12">
        <v>34985.79</v>
      </c>
      <c r="AA33" s="12">
        <v>3361.08</v>
      </c>
      <c r="AB33" s="12">
        <v>195.91</v>
      </c>
      <c r="AC33" s="12">
        <v>1012.12</v>
      </c>
      <c r="AD33" s="12">
        <v>280.87</v>
      </c>
      <c r="AE33" s="12">
        <v>17608.17</v>
      </c>
      <c r="AF33" s="15">
        <f t="shared" si="3"/>
        <v>81306.09000000001</v>
      </c>
    </row>
    <row r="34" spans="1:32" ht="12.75">
      <c r="A34" s="96" t="s">
        <v>57</v>
      </c>
      <c r="B34" s="15">
        <v>0</v>
      </c>
      <c r="C34" s="15">
        <v>71</v>
      </c>
      <c r="D34" s="15">
        <v>952</v>
      </c>
      <c r="E34" s="15">
        <v>305</v>
      </c>
      <c r="F34" s="15">
        <v>200</v>
      </c>
      <c r="G34" s="15">
        <v>415</v>
      </c>
      <c r="H34" s="15">
        <v>945</v>
      </c>
      <c r="I34" s="15">
        <v>392</v>
      </c>
      <c r="J34" s="15">
        <v>64</v>
      </c>
      <c r="K34" s="15">
        <v>165</v>
      </c>
      <c r="L34" s="15">
        <v>18</v>
      </c>
      <c r="M34" s="15">
        <v>11</v>
      </c>
      <c r="N34" s="15">
        <f t="shared" si="2"/>
        <v>3538</v>
      </c>
      <c r="O34" s="10"/>
      <c r="P34" s="10"/>
      <c r="Q34" s="10"/>
      <c r="R34" s="10"/>
      <c r="S34" s="96" t="s">
        <v>57</v>
      </c>
      <c r="T34" s="12">
        <v>0</v>
      </c>
      <c r="U34" s="12">
        <v>284.29</v>
      </c>
      <c r="V34" s="12">
        <v>3939.54</v>
      </c>
      <c r="W34" s="12">
        <v>1285.16</v>
      </c>
      <c r="X34" s="12">
        <v>2484.15</v>
      </c>
      <c r="Y34" s="12">
        <v>1915.13</v>
      </c>
      <c r="Z34" s="12">
        <v>2232.86</v>
      </c>
      <c r="AA34" s="12">
        <v>1011.9</v>
      </c>
      <c r="AB34" s="12">
        <v>90.21</v>
      </c>
      <c r="AC34" s="12">
        <v>643.72</v>
      </c>
      <c r="AD34" s="12">
        <v>365.77</v>
      </c>
      <c r="AE34" s="12">
        <v>291.09</v>
      </c>
      <c r="AF34" s="15">
        <f t="shared" si="3"/>
        <v>14543.82</v>
      </c>
    </row>
    <row r="35" spans="1:32" ht="12.75">
      <c r="A35" s="96" t="s">
        <v>63</v>
      </c>
      <c r="B35" s="15">
        <v>0</v>
      </c>
      <c r="C35" s="15">
        <v>75</v>
      </c>
      <c r="D35" s="15">
        <v>843</v>
      </c>
      <c r="E35" s="15">
        <v>341</v>
      </c>
      <c r="F35" s="15">
        <v>194</v>
      </c>
      <c r="G35" s="15">
        <v>433</v>
      </c>
      <c r="H35" s="15">
        <v>1162</v>
      </c>
      <c r="I35" s="15">
        <v>518</v>
      </c>
      <c r="J35" s="15">
        <v>97</v>
      </c>
      <c r="K35" s="15">
        <v>220</v>
      </c>
      <c r="L35" s="15">
        <v>27</v>
      </c>
      <c r="M35" s="15">
        <v>4</v>
      </c>
      <c r="N35" s="15">
        <f t="shared" si="2"/>
        <v>3914</v>
      </c>
      <c r="O35" s="10"/>
      <c r="P35" s="10"/>
      <c r="Q35" s="10"/>
      <c r="R35" s="10"/>
      <c r="S35" s="96" t="s">
        <v>63</v>
      </c>
      <c r="T35" s="12">
        <v>0</v>
      </c>
      <c r="U35" s="12">
        <v>548.93</v>
      </c>
      <c r="V35" s="12">
        <v>7351.48</v>
      </c>
      <c r="W35" s="12">
        <v>21261.92</v>
      </c>
      <c r="X35" s="12">
        <v>5209.78</v>
      </c>
      <c r="Y35" s="12">
        <v>20113.12</v>
      </c>
      <c r="Z35" s="12">
        <v>12330.75</v>
      </c>
      <c r="AA35" s="12">
        <v>10280.09</v>
      </c>
      <c r="AB35" s="12">
        <v>166.08</v>
      </c>
      <c r="AC35" s="12">
        <v>4034.93</v>
      </c>
      <c r="AD35" s="12">
        <v>3559.67</v>
      </c>
      <c r="AE35" s="12">
        <v>0.04</v>
      </c>
      <c r="AF35" s="15">
        <f t="shared" si="3"/>
        <v>84856.78999999998</v>
      </c>
    </row>
    <row r="36" spans="1:32" ht="12.75">
      <c r="A36" s="97" t="s">
        <v>66</v>
      </c>
      <c r="B36" s="98">
        <v>0</v>
      </c>
      <c r="C36" s="98">
        <v>53</v>
      </c>
      <c r="D36" s="98">
        <v>865</v>
      </c>
      <c r="E36" s="98">
        <v>442</v>
      </c>
      <c r="F36" s="98">
        <v>235</v>
      </c>
      <c r="G36" s="98">
        <v>555</v>
      </c>
      <c r="H36" s="98">
        <v>1317</v>
      </c>
      <c r="I36" s="98">
        <v>616</v>
      </c>
      <c r="J36" s="98">
        <v>135</v>
      </c>
      <c r="K36" s="98">
        <v>427</v>
      </c>
      <c r="L36" s="98">
        <v>24</v>
      </c>
      <c r="M36" s="98">
        <v>19</v>
      </c>
      <c r="N36" s="98">
        <f t="shared" si="2"/>
        <v>4688</v>
      </c>
      <c r="O36" s="10"/>
      <c r="P36" s="10"/>
      <c r="Q36" s="10"/>
      <c r="R36" s="10"/>
      <c r="S36" s="97" t="s">
        <v>66</v>
      </c>
      <c r="T36" s="99">
        <v>0</v>
      </c>
      <c r="U36" s="99">
        <v>147.9</v>
      </c>
      <c r="V36" s="99">
        <v>4238.03</v>
      </c>
      <c r="W36" s="99">
        <v>2716.5</v>
      </c>
      <c r="X36" s="99">
        <v>10230.78</v>
      </c>
      <c r="Y36" s="99">
        <v>22063.802</v>
      </c>
      <c r="Z36" s="99">
        <v>21489.76</v>
      </c>
      <c r="AA36" s="99">
        <v>27508.09</v>
      </c>
      <c r="AB36" s="99">
        <v>715.19</v>
      </c>
      <c r="AC36" s="99">
        <v>4929.24</v>
      </c>
      <c r="AD36" s="99">
        <v>232.6609</v>
      </c>
      <c r="AE36" s="99">
        <v>4.093</v>
      </c>
      <c r="AF36" s="98">
        <f t="shared" si="3"/>
        <v>94276.0459</v>
      </c>
    </row>
    <row r="37" spans="1:32" ht="15">
      <c r="A37" s="75" t="s">
        <v>72</v>
      </c>
      <c r="B37" s="70">
        <f>SUM(B11:B36)</f>
        <v>420</v>
      </c>
      <c r="C37" s="70">
        <f aca="true" t="shared" si="4" ref="C37:N37">SUM(C11:C36)</f>
        <v>1227</v>
      </c>
      <c r="D37" s="70">
        <f t="shared" si="4"/>
        <v>23301</v>
      </c>
      <c r="E37" s="70">
        <f t="shared" si="4"/>
        <v>11594</v>
      </c>
      <c r="F37" s="70">
        <f t="shared" si="4"/>
        <v>6203</v>
      </c>
      <c r="G37" s="70">
        <f>SUM(G11:G36)</f>
        <v>9211</v>
      </c>
      <c r="H37" s="70">
        <f t="shared" si="4"/>
        <v>27054</v>
      </c>
      <c r="I37" s="70">
        <f t="shared" si="4"/>
        <v>12919</v>
      </c>
      <c r="J37" s="70">
        <f t="shared" si="4"/>
        <v>2087</v>
      </c>
      <c r="K37" s="70">
        <f t="shared" si="4"/>
        <v>6330</v>
      </c>
      <c r="L37" s="70">
        <f t="shared" si="4"/>
        <v>785</v>
      </c>
      <c r="M37" s="70">
        <f t="shared" si="4"/>
        <v>541</v>
      </c>
      <c r="N37" s="70">
        <f t="shared" si="4"/>
        <v>101672</v>
      </c>
      <c r="S37" s="75" t="s">
        <v>72</v>
      </c>
      <c r="T37" s="70">
        <f>SUM(T11:T36)</f>
        <v>592.34</v>
      </c>
      <c r="U37" s="70">
        <f aca="true" t="shared" si="5" ref="U37:AF37">SUM(U11:U36)</f>
        <v>15439.6</v>
      </c>
      <c r="V37" s="70">
        <f t="shared" si="5"/>
        <v>169353.67000000007</v>
      </c>
      <c r="W37" s="70">
        <f t="shared" si="5"/>
        <v>109464.11000000003</v>
      </c>
      <c r="X37" s="70">
        <f t="shared" si="5"/>
        <v>191956.16999999998</v>
      </c>
      <c r="Y37" s="70">
        <f t="shared" si="5"/>
        <v>135895.692</v>
      </c>
      <c r="Z37" s="70">
        <f t="shared" si="5"/>
        <v>225889.44</v>
      </c>
      <c r="AA37" s="70">
        <f t="shared" si="5"/>
        <v>127078.56000000001</v>
      </c>
      <c r="AB37" s="70">
        <f t="shared" si="5"/>
        <v>12858.52</v>
      </c>
      <c r="AC37" s="70">
        <f t="shared" si="5"/>
        <v>86208.76999999997</v>
      </c>
      <c r="AD37" s="70">
        <f t="shared" si="5"/>
        <v>49071.62090000001</v>
      </c>
      <c r="AE37" s="70">
        <f t="shared" si="5"/>
        <v>38744.48299999999</v>
      </c>
      <c r="AF37" s="70">
        <f t="shared" si="5"/>
        <v>1162552.9759</v>
      </c>
    </row>
    <row r="38" spans="1:32" ht="30">
      <c r="A38" s="77" t="s">
        <v>68</v>
      </c>
      <c r="B38" s="78">
        <f>AVERAGE(B11:B36)</f>
        <v>16.153846153846153</v>
      </c>
      <c r="C38" s="78">
        <f aca="true" t="shared" si="6" ref="C38:N38">AVERAGE(C11:C36)</f>
        <v>47.19230769230769</v>
      </c>
      <c r="D38" s="78">
        <f t="shared" si="6"/>
        <v>896.1923076923077</v>
      </c>
      <c r="E38" s="78">
        <f t="shared" si="6"/>
        <v>445.9230769230769</v>
      </c>
      <c r="F38" s="78">
        <f t="shared" si="6"/>
        <v>238.57692307692307</v>
      </c>
      <c r="G38" s="78">
        <f>AVERAGE(G11:G36)</f>
        <v>354.2692307692308</v>
      </c>
      <c r="H38" s="78">
        <f t="shared" si="6"/>
        <v>1040.5384615384614</v>
      </c>
      <c r="I38" s="78">
        <f t="shared" si="6"/>
        <v>496.88461538461536</v>
      </c>
      <c r="J38" s="78">
        <f t="shared" si="6"/>
        <v>80.26923076923077</v>
      </c>
      <c r="K38" s="78">
        <f>AVERAGE(K11:K36)</f>
        <v>243.46153846153845</v>
      </c>
      <c r="L38" s="78">
        <f t="shared" si="6"/>
        <v>30.192307692307693</v>
      </c>
      <c r="M38" s="78">
        <f t="shared" si="6"/>
        <v>20.807692307692307</v>
      </c>
      <c r="N38" s="78">
        <f t="shared" si="6"/>
        <v>3910.4615384615386</v>
      </c>
      <c r="S38" s="77" t="s">
        <v>68</v>
      </c>
      <c r="T38" s="78">
        <f>AVERAGE(T11:T36)</f>
        <v>22.782307692307693</v>
      </c>
      <c r="U38" s="78">
        <f>AVERAGE(U11:U36)</f>
        <v>593.8307692307692</v>
      </c>
      <c r="V38" s="78">
        <f aca="true" t="shared" si="7" ref="V38:AE38">AVERAGE(V11:V36)</f>
        <v>6513.602692307695</v>
      </c>
      <c r="W38" s="78">
        <f t="shared" si="7"/>
        <v>4210.158076923078</v>
      </c>
      <c r="X38" s="78">
        <f>AVERAGE(X11:X36)</f>
        <v>7382.929615384614</v>
      </c>
      <c r="Y38" s="78">
        <f>AVERAGE(Y11:Y36)</f>
        <v>5226.757384615385</v>
      </c>
      <c r="Z38" s="78">
        <f>AVERAGE(Z11:Z36)</f>
        <v>8688.055384615385</v>
      </c>
      <c r="AA38" s="78">
        <f t="shared" si="7"/>
        <v>4887.636923076923</v>
      </c>
      <c r="AB38" s="78">
        <f t="shared" si="7"/>
        <v>494.55846153846153</v>
      </c>
      <c r="AC38" s="78">
        <f t="shared" si="7"/>
        <v>3315.721923076922</v>
      </c>
      <c r="AD38" s="78">
        <f t="shared" si="7"/>
        <v>1887.370034615385</v>
      </c>
      <c r="AE38" s="78">
        <f t="shared" si="7"/>
        <v>1490.1724230769228</v>
      </c>
      <c r="AF38" s="78">
        <f>AVERAGE(AF11:AF36)</f>
        <v>44713.57599615384</v>
      </c>
    </row>
    <row r="39" spans="1:32" ht="15">
      <c r="A39" s="79" t="s">
        <v>42</v>
      </c>
      <c r="B39" s="80">
        <f>(B37/$N$37)</f>
        <v>0.004130930836415139</v>
      </c>
      <c r="C39" s="80">
        <f aca="true" t="shared" si="8" ref="C39:M39">(C37/$N$37)</f>
        <v>0.012068219372098513</v>
      </c>
      <c r="D39" s="80">
        <f t="shared" si="8"/>
        <v>0.2291781414745456</v>
      </c>
      <c r="E39" s="80">
        <f t="shared" si="8"/>
        <v>0.11403336218427886</v>
      </c>
      <c r="F39" s="80">
        <f t="shared" si="8"/>
        <v>0.061009914234007395</v>
      </c>
      <c r="G39" s="80">
        <f t="shared" si="8"/>
        <v>0.0905952474624282</v>
      </c>
      <c r="H39" s="80">
        <f t="shared" si="8"/>
        <v>0.266090959162798</v>
      </c>
      <c r="I39" s="80">
        <f>(I37/$N$37)</f>
        <v>0.12706546541820757</v>
      </c>
      <c r="J39" s="80">
        <f t="shared" si="8"/>
        <v>0.020526792037139037</v>
      </c>
      <c r="K39" s="80">
        <f t="shared" si="8"/>
        <v>0.06225902903454245</v>
      </c>
      <c r="L39" s="80">
        <f t="shared" si="8"/>
        <v>0.007720906444252105</v>
      </c>
      <c r="M39" s="80">
        <f t="shared" si="8"/>
        <v>0.005321032339287119</v>
      </c>
      <c r="N39" s="81">
        <f>(N38/$N$38)</f>
        <v>1</v>
      </c>
      <c r="S39" s="79" t="s">
        <v>42</v>
      </c>
      <c r="T39" s="80">
        <f>(T37/$AF$37)</f>
        <v>0.0005095165659366491</v>
      </c>
      <c r="U39" s="80">
        <f aca="true" t="shared" si="9" ref="U39:AE39">(U37/$AF$37)</f>
        <v>0.013280771130491758</v>
      </c>
      <c r="V39" s="80">
        <f t="shared" si="9"/>
        <v>0.1456739378856207</v>
      </c>
      <c r="W39" s="80">
        <f t="shared" si="9"/>
        <v>0.09415838440846748</v>
      </c>
      <c r="X39" s="80">
        <f t="shared" si="9"/>
        <v>0.16511606264772194</v>
      </c>
      <c r="Y39" s="80">
        <f t="shared" si="9"/>
        <v>0.1168941930536931</v>
      </c>
      <c r="Z39" s="80">
        <f t="shared" si="9"/>
        <v>0.19430464218211288</v>
      </c>
      <c r="AA39" s="80">
        <f t="shared" si="9"/>
        <v>0.10930990899715438</v>
      </c>
      <c r="AB39" s="80">
        <f t="shared" si="9"/>
        <v>0.011060588434729584</v>
      </c>
      <c r="AC39" s="80">
        <f t="shared" si="9"/>
        <v>0.07415470244120337</v>
      </c>
      <c r="AD39" s="80">
        <f t="shared" si="9"/>
        <v>0.04221022346272935</v>
      </c>
      <c r="AE39" s="80">
        <f t="shared" si="9"/>
        <v>0.0333270687901389</v>
      </c>
      <c r="AF39" s="81">
        <f>SUM(T39:AE39)</f>
        <v>1</v>
      </c>
    </row>
    <row r="40" spans="2:32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45.75" customHeight="1">
      <c r="A41" s="82" t="s">
        <v>75</v>
      </c>
      <c r="B41" s="83">
        <f>SUM(B32:B36)</f>
        <v>1</v>
      </c>
      <c r="C41" s="83">
        <f aca="true" t="shared" si="10" ref="C41:N41">SUM(C32:C36)</f>
        <v>322</v>
      </c>
      <c r="D41" s="83">
        <f t="shared" si="10"/>
        <v>4385</v>
      </c>
      <c r="E41" s="83">
        <f t="shared" si="10"/>
        <v>1977</v>
      </c>
      <c r="F41" s="83">
        <f t="shared" si="10"/>
        <v>1016</v>
      </c>
      <c r="G41" s="83">
        <f t="shared" si="10"/>
        <v>2088</v>
      </c>
      <c r="H41" s="83">
        <f t="shared" si="10"/>
        <v>5091</v>
      </c>
      <c r="I41" s="83">
        <f t="shared" si="10"/>
        <v>2183</v>
      </c>
      <c r="J41" s="83">
        <f t="shared" si="10"/>
        <v>439</v>
      </c>
      <c r="K41" s="83">
        <f t="shared" si="10"/>
        <v>1068</v>
      </c>
      <c r="L41" s="83">
        <f t="shared" si="10"/>
        <v>124</v>
      </c>
      <c r="M41" s="83">
        <f t="shared" si="10"/>
        <v>69</v>
      </c>
      <c r="N41" s="83">
        <f t="shared" si="10"/>
        <v>18763</v>
      </c>
      <c r="S41" s="82" t="s">
        <v>75</v>
      </c>
      <c r="T41" s="83">
        <f>SUM(T32:T36)</f>
        <v>30</v>
      </c>
      <c r="U41" s="83">
        <f aca="true" t="shared" si="11" ref="U41:AF41">SUM(U32:U36)</f>
        <v>2509.66</v>
      </c>
      <c r="V41" s="83">
        <f t="shared" si="11"/>
        <v>31058.930000000048</v>
      </c>
      <c r="W41" s="83">
        <f t="shared" si="11"/>
        <v>34136.01000000003</v>
      </c>
      <c r="X41" s="83">
        <f t="shared" si="11"/>
        <v>36348.25000000001</v>
      </c>
      <c r="Y41" s="83">
        <f t="shared" si="11"/>
        <v>65619.662</v>
      </c>
      <c r="Z41" s="83">
        <f t="shared" si="11"/>
        <v>72529.85</v>
      </c>
      <c r="AA41" s="83">
        <f t="shared" si="11"/>
        <v>42760.29</v>
      </c>
      <c r="AB41" s="83">
        <f t="shared" si="11"/>
        <v>1243.65</v>
      </c>
      <c r="AC41" s="83">
        <f t="shared" si="11"/>
        <v>10884.849999999999</v>
      </c>
      <c r="AD41" s="83">
        <f t="shared" si="11"/>
        <v>4636.890899999999</v>
      </c>
      <c r="AE41" s="83">
        <f t="shared" si="11"/>
        <v>17945.243</v>
      </c>
      <c r="AF41" s="83">
        <f t="shared" si="11"/>
        <v>319703.2859000001</v>
      </c>
    </row>
    <row r="42" spans="1:32" ht="45" customHeight="1">
      <c r="A42" s="84" t="s">
        <v>76</v>
      </c>
      <c r="B42" s="78">
        <f>AVERAGE(B32:B36)</f>
        <v>0.2</v>
      </c>
      <c r="C42" s="78">
        <f aca="true" t="shared" si="12" ref="C42:N42">AVERAGE(C32:C36)</f>
        <v>64.4</v>
      </c>
      <c r="D42" s="78">
        <f t="shared" si="12"/>
        <v>877</v>
      </c>
      <c r="E42" s="78">
        <f t="shared" si="12"/>
        <v>395.4</v>
      </c>
      <c r="F42" s="78">
        <f t="shared" si="12"/>
        <v>203.2</v>
      </c>
      <c r="G42" s="78">
        <f t="shared" si="12"/>
        <v>417.6</v>
      </c>
      <c r="H42" s="78">
        <f t="shared" si="12"/>
        <v>1018.2</v>
      </c>
      <c r="I42" s="78">
        <f t="shared" si="12"/>
        <v>436.6</v>
      </c>
      <c r="J42" s="78">
        <f t="shared" si="12"/>
        <v>87.8</v>
      </c>
      <c r="K42" s="78">
        <f t="shared" si="12"/>
        <v>213.6</v>
      </c>
      <c r="L42" s="78">
        <f t="shared" si="12"/>
        <v>24.8</v>
      </c>
      <c r="M42" s="78">
        <f t="shared" si="12"/>
        <v>13.8</v>
      </c>
      <c r="N42" s="78">
        <f t="shared" si="12"/>
        <v>3752.6</v>
      </c>
      <c r="S42" s="84" t="s">
        <v>76</v>
      </c>
      <c r="T42" s="78">
        <f>AVERAGE(T32:T36)</f>
        <v>6</v>
      </c>
      <c r="U42" s="78">
        <f aca="true" t="shared" si="13" ref="U42:AF42">AVERAGE(U32:U36)</f>
        <v>501.93199999999996</v>
      </c>
      <c r="V42" s="78">
        <f t="shared" si="13"/>
        <v>6211.786000000009</v>
      </c>
      <c r="W42" s="78">
        <f t="shared" si="13"/>
        <v>6827.202000000007</v>
      </c>
      <c r="X42" s="78">
        <f t="shared" si="13"/>
        <v>7269.6500000000015</v>
      </c>
      <c r="Y42" s="78">
        <f t="shared" si="13"/>
        <v>13123.9324</v>
      </c>
      <c r="Z42" s="78">
        <f t="shared" si="13"/>
        <v>14505.970000000001</v>
      </c>
      <c r="AA42" s="78">
        <f>AVERAGE(AA32:AA36)</f>
        <v>8552.058</v>
      </c>
      <c r="AB42" s="78">
        <f t="shared" si="13"/>
        <v>248.73000000000002</v>
      </c>
      <c r="AC42" s="78">
        <f t="shared" si="13"/>
        <v>2176.97</v>
      </c>
      <c r="AD42" s="78">
        <f t="shared" si="13"/>
        <v>927.3781799999999</v>
      </c>
      <c r="AE42" s="78">
        <f t="shared" si="13"/>
        <v>3589.0485999999996</v>
      </c>
      <c r="AF42" s="78">
        <f t="shared" si="13"/>
        <v>63940.65718000002</v>
      </c>
    </row>
    <row r="43" spans="1:32" ht="15">
      <c r="A43" s="79" t="s">
        <v>42</v>
      </c>
      <c r="B43" s="85">
        <f>(B41/$N$41)</f>
        <v>5.3296381175718166E-05</v>
      </c>
      <c r="C43" s="85">
        <f aca="true" t="shared" si="14" ref="C43:M43">(C41/$N$41)</f>
        <v>0.01716143473858125</v>
      </c>
      <c r="D43" s="85">
        <f t="shared" si="14"/>
        <v>0.23370463145552417</v>
      </c>
      <c r="E43" s="85">
        <f t="shared" si="14"/>
        <v>0.10536694558439481</v>
      </c>
      <c r="F43" s="85">
        <f t="shared" si="14"/>
        <v>0.054149123274529656</v>
      </c>
      <c r="G43" s="85">
        <f t="shared" si="14"/>
        <v>0.11128284389489954</v>
      </c>
      <c r="H43" s="85">
        <f t="shared" si="14"/>
        <v>0.2713318765655812</v>
      </c>
      <c r="I43" s="85">
        <f t="shared" si="14"/>
        <v>0.11634600010659277</v>
      </c>
      <c r="J43" s="85">
        <f t="shared" si="14"/>
        <v>0.023397111336140277</v>
      </c>
      <c r="K43" s="85">
        <f t="shared" si="14"/>
        <v>0.056920535095667</v>
      </c>
      <c r="L43" s="85">
        <f t="shared" si="14"/>
        <v>0.006608751265789053</v>
      </c>
      <c r="M43" s="85">
        <f t="shared" si="14"/>
        <v>0.0036774503011245538</v>
      </c>
      <c r="N43" s="86">
        <f>SUM(B43:M43)</f>
        <v>1</v>
      </c>
      <c r="S43" s="79" t="s">
        <v>42</v>
      </c>
      <c r="T43" s="80">
        <f>(T41/$AF$41)</f>
        <v>9.383700863613799E-05</v>
      </c>
      <c r="U43" s="80">
        <f aca="true" t="shared" si="15" ref="U43:AE43">(U41/$AF$41)</f>
        <v>0.007849966236459002</v>
      </c>
      <c r="V43" s="80">
        <f t="shared" si="15"/>
        <v>0.09714923608797366</v>
      </c>
      <c r="W43" s="80">
        <f t="shared" si="15"/>
        <v>0.10677403550577652</v>
      </c>
      <c r="X43" s="80">
        <f t="shared" si="15"/>
        <v>0.11369370163861678</v>
      </c>
      <c r="Y43" s="80">
        <f t="shared" si="15"/>
        <v>0.20525175965981518</v>
      </c>
      <c r="Z43" s="80">
        <f t="shared" si="15"/>
        <v>0.22686613869425978</v>
      </c>
      <c r="AA43" s="80">
        <f t="shared" si="15"/>
        <v>0.13374992340045883</v>
      </c>
      <c r="AB43" s="80">
        <f t="shared" si="15"/>
        <v>0.0038900131930111005</v>
      </c>
      <c r="AC43" s="80">
        <f t="shared" si="15"/>
        <v>0.034046725448435546</v>
      </c>
      <c r="AD43" s="80">
        <f t="shared" si="15"/>
        <v>0.014503732380937653</v>
      </c>
      <c r="AE43" s="80">
        <f t="shared" si="15"/>
        <v>0.056130930745619825</v>
      </c>
      <c r="AF43" s="81">
        <f>SUM(T43:AE43)</f>
        <v>0.9999999999999999</v>
      </c>
    </row>
    <row r="44" spans="1:19" ht="12.75">
      <c r="A44" s="11" t="s">
        <v>43</v>
      </c>
      <c r="S44" s="11" t="s">
        <v>43</v>
      </c>
    </row>
    <row r="45" ht="12.75">
      <c r="N45" s="3"/>
    </row>
  </sheetData>
  <sheetProtection/>
  <mergeCells count="8">
    <mergeCell ref="A9:A10"/>
    <mergeCell ref="S9:S10"/>
    <mergeCell ref="A7:N7"/>
    <mergeCell ref="S7:AF7"/>
    <mergeCell ref="A5:N5"/>
    <mergeCell ref="A6:N6"/>
    <mergeCell ref="S5:AF5"/>
    <mergeCell ref="S6:AF6"/>
  </mergeCells>
  <printOptions horizontalCentered="1"/>
  <pageMargins left="0.75" right="0.75" top="0.5905511811023623" bottom="1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showGridLines="0" zoomScale="80" zoomScaleNormal="80" zoomScalePageLayoutView="0" workbookViewId="0" topLeftCell="A1">
      <selection activeCell="A50" sqref="A50"/>
    </sheetView>
  </sheetViews>
  <sheetFormatPr defaultColWidth="11.421875" defaultRowHeight="12.75"/>
  <cols>
    <col min="1" max="1" width="14.140625" style="0" customWidth="1"/>
    <col min="2" max="5" width="6.7109375" style="0" customWidth="1"/>
    <col min="6" max="6" width="5.57421875" style="0" bestFit="1" customWidth="1"/>
    <col min="7" max="7" width="6.7109375" style="0" customWidth="1"/>
    <col min="8" max="9" width="7.140625" style="0" bestFit="1" customWidth="1"/>
    <col min="10" max="10" width="5.28125" style="0" customWidth="1"/>
    <col min="11" max="12" width="5.421875" style="0" customWidth="1"/>
    <col min="13" max="13" width="6.421875" style="0" customWidth="1"/>
    <col min="14" max="14" width="8.7109375" style="0" customWidth="1"/>
    <col min="15" max="19" width="8.7109375" style="38" customWidth="1"/>
    <col min="20" max="20" width="11.421875" style="17" customWidth="1"/>
    <col min="21" max="21" width="10.8515625" style="17" customWidth="1"/>
    <col min="22" max="22" width="14.8515625" style="0" customWidth="1"/>
    <col min="23" max="26" width="5.57421875" style="0" customWidth="1"/>
    <col min="27" max="27" width="6.00390625" style="0" bestFit="1" customWidth="1"/>
    <col min="28" max="28" width="8.140625" style="0" bestFit="1" customWidth="1"/>
    <col min="29" max="29" width="8.28125" style="0" bestFit="1" customWidth="1"/>
    <col min="30" max="30" width="8.140625" style="0" bestFit="1" customWidth="1"/>
    <col min="31" max="31" width="6.00390625" style="0" bestFit="1" customWidth="1"/>
    <col min="32" max="34" width="5.57421875" style="0" customWidth="1"/>
    <col min="35" max="35" width="9.00390625" style="0" bestFit="1" customWidth="1"/>
    <col min="36" max="36" width="11.421875" style="17" customWidth="1"/>
  </cols>
  <sheetData>
    <row r="1" spans="1:22" ht="12.75">
      <c r="A1" s="46" t="s">
        <v>1</v>
      </c>
      <c r="V1" s="46" t="s">
        <v>1</v>
      </c>
    </row>
    <row r="2" spans="1:22" ht="12.75">
      <c r="A2" s="46" t="s">
        <v>73</v>
      </c>
      <c r="V2" s="46" t="s">
        <v>73</v>
      </c>
    </row>
    <row r="3" spans="1:22" ht="12.75">
      <c r="A3" s="46" t="s">
        <v>64</v>
      </c>
      <c r="V3" s="46" t="s">
        <v>64</v>
      </c>
    </row>
    <row r="4" ht="8.25" customHeight="1"/>
    <row r="5" spans="1:35" ht="15.75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39"/>
      <c r="P5" s="39"/>
      <c r="Q5" s="39"/>
      <c r="R5" s="39"/>
      <c r="S5" s="39"/>
      <c r="V5" s="123" t="s">
        <v>44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1:35" ht="15.75">
      <c r="A6" s="124" t="s">
        <v>70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39"/>
      <c r="P6" s="39"/>
      <c r="Q6" s="39"/>
      <c r="R6" s="39"/>
      <c r="S6" s="39"/>
      <c r="V6" s="124" t="s">
        <v>71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15.75">
      <c r="A7" s="124" t="s">
        <v>46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39"/>
      <c r="P7" s="39"/>
      <c r="Q7" s="39"/>
      <c r="R7" s="39"/>
      <c r="S7" s="39"/>
      <c r="V7" s="124" t="s">
        <v>46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</row>
    <row r="9" spans="1:35" ht="15">
      <c r="A9" s="133" t="s">
        <v>2</v>
      </c>
      <c r="B9" s="73" t="s">
        <v>28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2" t="s">
        <v>29</v>
      </c>
      <c r="O9" s="28"/>
      <c r="P9" s="28"/>
      <c r="Q9" s="28"/>
      <c r="R9" s="28"/>
      <c r="S9" s="28"/>
      <c r="V9" s="133" t="s">
        <v>2</v>
      </c>
      <c r="W9" s="73" t="s">
        <v>28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62" t="s">
        <v>29</v>
      </c>
    </row>
    <row r="10" spans="1:35" ht="15">
      <c r="A10" s="134"/>
      <c r="B10" s="69" t="s">
        <v>30</v>
      </c>
      <c r="C10" s="69" t="s">
        <v>31</v>
      </c>
      <c r="D10" s="69" t="s">
        <v>32</v>
      </c>
      <c r="E10" s="69" t="s">
        <v>33</v>
      </c>
      <c r="F10" s="69" t="s">
        <v>34</v>
      </c>
      <c r="G10" s="69" t="s">
        <v>35</v>
      </c>
      <c r="H10" s="69" t="s">
        <v>36</v>
      </c>
      <c r="I10" s="69" t="s">
        <v>37</v>
      </c>
      <c r="J10" s="69" t="s">
        <v>38</v>
      </c>
      <c r="K10" s="69" t="s">
        <v>39</v>
      </c>
      <c r="L10" s="69" t="s">
        <v>40</v>
      </c>
      <c r="M10" s="69" t="s">
        <v>41</v>
      </c>
      <c r="N10" s="74"/>
      <c r="O10" s="34"/>
      <c r="P10" s="34"/>
      <c r="Q10" s="34"/>
      <c r="R10" s="34"/>
      <c r="S10" s="34"/>
      <c r="V10" s="134"/>
      <c r="W10" s="69" t="s">
        <v>30</v>
      </c>
      <c r="X10" s="69" t="s">
        <v>31</v>
      </c>
      <c r="Y10" s="69" t="s">
        <v>32</v>
      </c>
      <c r="Z10" s="69" t="s">
        <v>33</v>
      </c>
      <c r="AA10" s="69" t="s">
        <v>34</v>
      </c>
      <c r="AB10" s="69" t="s">
        <v>35</v>
      </c>
      <c r="AC10" s="69" t="s">
        <v>36</v>
      </c>
      <c r="AD10" s="69" t="s">
        <v>37</v>
      </c>
      <c r="AE10" s="69" t="s">
        <v>38</v>
      </c>
      <c r="AF10" s="69" t="s">
        <v>39</v>
      </c>
      <c r="AG10" s="69" t="s">
        <v>40</v>
      </c>
      <c r="AH10" s="69" t="s">
        <v>41</v>
      </c>
      <c r="AI10" s="74"/>
    </row>
    <row r="11" spans="1:35" ht="12.75">
      <c r="A11" s="50" t="s">
        <v>48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2">
        <v>0</v>
      </c>
      <c r="K11" s="71">
        <v>0</v>
      </c>
      <c r="L11" s="71">
        <v>0</v>
      </c>
      <c r="M11" s="71">
        <v>0</v>
      </c>
      <c r="N11" s="94">
        <f>SUM(B11:M11)</f>
        <v>0</v>
      </c>
      <c r="O11" s="35"/>
      <c r="P11" s="35"/>
      <c r="Q11" s="35"/>
      <c r="R11" s="35"/>
      <c r="S11" s="35"/>
      <c r="V11" s="50" t="s">
        <v>48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v>0</v>
      </c>
      <c r="AF11" s="87">
        <v>0</v>
      </c>
      <c r="AG11" s="87">
        <v>0</v>
      </c>
      <c r="AH11" s="87">
        <v>0</v>
      </c>
      <c r="AI11" s="94">
        <f>SUM(W11:AH11)</f>
        <v>0</v>
      </c>
    </row>
    <row r="12" spans="1:35" ht="12.75">
      <c r="A12" s="8" t="s">
        <v>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884</v>
      </c>
      <c r="I12" s="12">
        <v>0</v>
      </c>
      <c r="J12" s="16">
        <v>0</v>
      </c>
      <c r="K12" s="12">
        <v>0</v>
      </c>
      <c r="L12" s="12">
        <v>0</v>
      </c>
      <c r="M12" s="12">
        <v>0</v>
      </c>
      <c r="N12" s="19">
        <f>SUM(B12:M12)</f>
        <v>884</v>
      </c>
      <c r="O12" s="35"/>
      <c r="P12" s="35"/>
      <c r="Q12" s="35"/>
      <c r="R12" s="35"/>
      <c r="S12" s="35"/>
      <c r="T12" s="5"/>
      <c r="U12" s="5"/>
      <c r="V12" s="8" t="s">
        <v>3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1584.13</v>
      </c>
      <c r="AD12" s="13">
        <v>0</v>
      </c>
      <c r="AE12" s="14">
        <v>0</v>
      </c>
      <c r="AF12" s="13">
        <v>0</v>
      </c>
      <c r="AG12" s="13">
        <v>0</v>
      </c>
      <c r="AH12" s="13">
        <v>0</v>
      </c>
      <c r="AI12" s="19">
        <f>SUM(W12:AH12)</f>
        <v>1584.13</v>
      </c>
    </row>
    <row r="13" spans="1:36" ht="12.75">
      <c r="A13" s="8" t="s">
        <v>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12</v>
      </c>
      <c r="H13" s="12">
        <v>999</v>
      </c>
      <c r="I13" s="12">
        <v>86</v>
      </c>
      <c r="J13" s="16">
        <v>6</v>
      </c>
      <c r="K13" s="12">
        <v>0</v>
      </c>
      <c r="L13" s="12">
        <v>0</v>
      </c>
      <c r="M13" s="12">
        <v>0</v>
      </c>
      <c r="N13" s="19">
        <f>SUM(B13:M13)</f>
        <v>1103</v>
      </c>
      <c r="O13" s="35"/>
      <c r="P13" s="35"/>
      <c r="Q13" s="35"/>
      <c r="R13" s="35"/>
      <c r="S13" s="35"/>
      <c r="T13" s="5"/>
      <c r="U13" s="5"/>
      <c r="V13" s="8" t="s">
        <v>4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68.22</v>
      </c>
      <c r="AC13" s="13">
        <v>617.35</v>
      </c>
      <c r="AD13" s="13">
        <v>241.84</v>
      </c>
      <c r="AE13" s="19">
        <v>507</v>
      </c>
      <c r="AF13" s="14">
        <v>0</v>
      </c>
      <c r="AG13" s="13">
        <v>0</v>
      </c>
      <c r="AH13" s="13">
        <v>0</v>
      </c>
      <c r="AI13" s="19">
        <f aca="true" t="shared" si="0" ref="AI13:AI35">SUM(W13:AH13)</f>
        <v>1434.41</v>
      </c>
      <c r="AJ13" s="5"/>
    </row>
    <row r="14" spans="1:36" ht="12.75">
      <c r="A14" s="8" t="s">
        <v>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70</v>
      </c>
      <c r="H14" s="12">
        <v>1759</v>
      </c>
      <c r="I14" s="12">
        <v>115</v>
      </c>
      <c r="J14" s="16">
        <v>3</v>
      </c>
      <c r="K14" s="12">
        <v>2</v>
      </c>
      <c r="L14" s="12">
        <v>0</v>
      </c>
      <c r="M14" s="12">
        <v>0</v>
      </c>
      <c r="N14" s="19">
        <f aca="true" t="shared" si="1" ref="N14:N36">SUM(B14:M14)</f>
        <v>1949</v>
      </c>
      <c r="O14" s="35"/>
      <c r="P14" s="35"/>
      <c r="Q14" s="35"/>
      <c r="R14" s="35"/>
      <c r="S14" s="35"/>
      <c r="T14" s="5"/>
      <c r="U14" s="5"/>
      <c r="V14" s="8" t="s">
        <v>5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4806.52</v>
      </c>
      <c r="AC14" s="15">
        <v>3972.19</v>
      </c>
      <c r="AD14" s="15">
        <v>198.68</v>
      </c>
      <c r="AE14" s="19">
        <v>142</v>
      </c>
      <c r="AF14" s="15">
        <v>4.2</v>
      </c>
      <c r="AG14" s="15">
        <v>0</v>
      </c>
      <c r="AH14" s="15">
        <v>0</v>
      </c>
      <c r="AI14" s="19">
        <f t="shared" si="0"/>
        <v>9123.590000000002</v>
      </c>
      <c r="AJ14" s="5"/>
    </row>
    <row r="15" spans="1:36" ht="12.75">
      <c r="A15" s="8" t="s">
        <v>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59</v>
      </c>
      <c r="H15" s="12">
        <v>1611</v>
      </c>
      <c r="I15" s="12">
        <v>171</v>
      </c>
      <c r="J15" s="16">
        <v>10</v>
      </c>
      <c r="K15" s="12">
        <v>5</v>
      </c>
      <c r="L15" s="12">
        <v>0</v>
      </c>
      <c r="M15" s="12">
        <v>0</v>
      </c>
      <c r="N15" s="19">
        <f t="shared" si="1"/>
        <v>1856</v>
      </c>
      <c r="O15" s="35"/>
      <c r="P15" s="35"/>
      <c r="Q15" s="35"/>
      <c r="R15" s="35"/>
      <c r="S15" s="35"/>
      <c r="T15" s="5"/>
      <c r="U15" s="5"/>
      <c r="V15" s="8" t="s">
        <v>6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287.53</v>
      </c>
      <c r="AC15" s="13">
        <v>5706.46</v>
      </c>
      <c r="AD15" s="13">
        <v>200.59</v>
      </c>
      <c r="AE15" s="19">
        <v>480.2</v>
      </c>
      <c r="AF15" s="14">
        <v>10</v>
      </c>
      <c r="AG15" s="13">
        <v>0</v>
      </c>
      <c r="AH15" s="13">
        <v>0</v>
      </c>
      <c r="AI15" s="19">
        <f t="shared" si="0"/>
        <v>6684.78</v>
      </c>
      <c r="AJ15" s="5"/>
    </row>
    <row r="16" spans="1:36" ht="12.75">
      <c r="A16" s="8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28</v>
      </c>
      <c r="H16" s="13">
        <v>1265</v>
      </c>
      <c r="I16" s="13">
        <v>337</v>
      </c>
      <c r="J16" s="16">
        <v>4</v>
      </c>
      <c r="K16" s="13">
        <v>2</v>
      </c>
      <c r="L16" s="13">
        <v>0</v>
      </c>
      <c r="M16" s="13">
        <v>0</v>
      </c>
      <c r="N16" s="19">
        <f t="shared" si="1"/>
        <v>1636</v>
      </c>
      <c r="O16" s="35"/>
      <c r="P16" s="35"/>
      <c r="Q16" s="35"/>
      <c r="R16" s="35"/>
      <c r="S16" s="35"/>
      <c r="T16" s="5"/>
      <c r="U16" s="5"/>
      <c r="V16" s="8" t="s">
        <v>7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384.94</v>
      </c>
      <c r="AC16" s="13">
        <v>2442.04</v>
      </c>
      <c r="AD16" s="13">
        <v>916.38</v>
      </c>
      <c r="AE16" s="19">
        <v>5.8</v>
      </c>
      <c r="AF16" s="14">
        <v>7.75</v>
      </c>
      <c r="AG16" s="13">
        <v>0</v>
      </c>
      <c r="AH16" s="13">
        <v>0</v>
      </c>
      <c r="AI16" s="19">
        <f t="shared" si="0"/>
        <v>3756.9100000000003</v>
      </c>
      <c r="AJ16" s="5"/>
    </row>
    <row r="17" spans="1:36" ht="12.75">
      <c r="A17" s="8" t="s">
        <v>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38</v>
      </c>
      <c r="H17" s="12">
        <v>1245</v>
      </c>
      <c r="I17" s="12">
        <v>299</v>
      </c>
      <c r="J17" s="16">
        <v>15</v>
      </c>
      <c r="K17" s="12">
        <v>1</v>
      </c>
      <c r="L17" s="12">
        <v>0</v>
      </c>
      <c r="M17" s="12">
        <v>0</v>
      </c>
      <c r="N17" s="19">
        <f t="shared" si="1"/>
        <v>1598</v>
      </c>
      <c r="O17" s="35"/>
      <c r="P17" s="35"/>
      <c r="Q17" s="35"/>
      <c r="R17" s="35"/>
      <c r="S17" s="35"/>
      <c r="T17" s="5"/>
      <c r="U17" s="5"/>
      <c r="V17" s="8" t="s">
        <v>8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198.4</v>
      </c>
      <c r="AC17" s="13">
        <v>2859.66</v>
      </c>
      <c r="AD17" s="13">
        <v>1194.7</v>
      </c>
      <c r="AE17" s="19">
        <v>544.5</v>
      </c>
      <c r="AF17" s="14">
        <v>20.5</v>
      </c>
      <c r="AG17" s="13">
        <v>0</v>
      </c>
      <c r="AH17" s="13">
        <v>0</v>
      </c>
      <c r="AI17" s="19">
        <f t="shared" si="0"/>
        <v>4817.76</v>
      </c>
      <c r="AJ17" s="5"/>
    </row>
    <row r="18" spans="1:36" ht="12.75">
      <c r="A18" s="8" t="s">
        <v>9</v>
      </c>
      <c r="B18" s="12">
        <v>0</v>
      </c>
      <c r="C18" s="12">
        <v>0</v>
      </c>
      <c r="D18" s="12">
        <v>0</v>
      </c>
      <c r="E18" s="12">
        <v>0</v>
      </c>
      <c r="F18" s="12">
        <v>5</v>
      </c>
      <c r="G18" s="12">
        <v>39</v>
      </c>
      <c r="H18" s="12">
        <v>1473</v>
      </c>
      <c r="I18" s="12">
        <v>345</v>
      </c>
      <c r="J18" s="16">
        <v>19</v>
      </c>
      <c r="K18" s="12">
        <v>5</v>
      </c>
      <c r="L18" s="12">
        <v>0</v>
      </c>
      <c r="M18" s="12">
        <v>0</v>
      </c>
      <c r="N18" s="19">
        <f t="shared" si="1"/>
        <v>1886</v>
      </c>
      <c r="O18" s="35"/>
      <c r="P18" s="35"/>
      <c r="Q18" s="35"/>
      <c r="R18" s="35"/>
      <c r="S18" s="35"/>
      <c r="T18" s="5"/>
      <c r="U18" s="5"/>
      <c r="V18" s="8" t="s">
        <v>9</v>
      </c>
      <c r="W18" s="13">
        <v>0</v>
      </c>
      <c r="X18" s="13">
        <v>0</v>
      </c>
      <c r="Y18" s="13">
        <v>0</v>
      </c>
      <c r="Z18" s="13">
        <v>0</v>
      </c>
      <c r="AA18" s="13">
        <v>238.25</v>
      </c>
      <c r="AB18" s="13">
        <v>2056.21</v>
      </c>
      <c r="AC18" s="13">
        <v>7668.6</v>
      </c>
      <c r="AD18" s="13">
        <v>957.71</v>
      </c>
      <c r="AE18" s="19">
        <v>127.36</v>
      </c>
      <c r="AF18" s="14">
        <v>5.51</v>
      </c>
      <c r="AG18" s="13">
        <v>0</v>
      </c>
      <c r="AH18" s="13">
        <v>0</v>
      </c>
      <c r="AI18" s="19">
        <f t="shared" si="0"/>
        <v>11053.640000000001</v>
      </c>
      <c r="AJ18" s="5"/>
    </row>
    <row r="19" spans="1:36" ht="12.75">
      <c r="A19" s="8" t="s">
        <v>10</v>
      </c>
      <c r="B19" s="12">
        <v>0</v>
      </c>
      <c r="C19" s="12">
        <v>0</v>
      </c>
      <c r="D19" s="12">
        <v>0</v>
      </c>
      <c r="E19" s="12">
        <v>0</v>
      </c>
      <c r="F19" s="12">
        <v>3</v>
      </c>
      <c r="G19" s="12">
        <v>21</v>
      </c>
      <c r="H19" s="12">
        <v>1114</v>
      </c>
      <c r="I19" s="12">
        <v>360</v>
      </c>
      <c r="J19" s="16">
        <v>47</v>
      </c>
      <c r="K19" s="12">
        <v>8</v>
      </c>
      <c r="L19" s="12">
        <v>0</v>
      </c>
      <c r="M19" s="12">
        <v>0</v>
      </c>
      <c r="N19" s="19">
        <f t="shared" si="1"/>
        <v>1553</v>
      </c>
      <c r="O19" s="35"/>
      <c r="P19" s="35"/>
      <c r="Q19" s="35"/>
      <c r="R19" s="35"/>
      <c r="S19" s="35"/>
      <c r="T19" s="5"/>
      <c r="U19" s="5"/>
      <c r="V19" s="8" t="s">
        <v>10</v>
      </c>
      <c r="W19" s="13">
        <v>0</v>
      </c>
      <c r="X19" s="13">
        <v>0</v>
      </c>
      <c r="Y19" s="13">
        <v>0</v>
      </c>
      <c r="Z19" s="13">
        <v>0</v>
      </c>
      <c r="AA19" s="13">
        <v>9.8</v>
      </c>
      <c r="AB19" s="13">
        <v>85.33</v>
      </c>
      <c r="AC19" s="13">
        <v>1858.58</v>
      </c>
      <c r="AD19" s="13">
        <v>458.55</v>
      </c>
      <c r="AE19" s="19">
        <v>433.01</v>
      </c>
      <c r="AF19" s="14">
        <v>94.21</v>
      </c>
      <c r="AG19" s="13">
        <v>0</v>
      </c>
      <c r="AH19" s="13">
        <v>0</v>
      </c>
      <c r="AI19" s="19">
        <f t="shared" si="0"/>
        <v>2939.4800000000005</v>
      </c>
      <c r="AJ19" s="5"/>
    </row>
    <row r="20" spans="1:36" ht="12.75">
      <c r="A20" s="8" t="s">
        <v>11</v>
      </c>
      <c r="B20" s="12">
        <v>0</v>
      </c>
      <c r="C20" s="12">
        <v>0</v>
      </c>
      <c r="D20" s="12">
        <v>0</v>
      </c>
      <c r="E20" s="12">
        <v>0</v>
      </c>
      <c r="F20" s="12">
        <v>4</v>
      </c>
      <c r="G20" s="12">
        <v>50</v>
      </c>
      <c r="H20" s="12">
        <v>1597</v>
      </c>
      <c r="I20" s="12">
        <v>787</v>
      </c>
      <c r="J20" s="16">
        <v>48</v>
      </c>
      <c r="K20" s="12">
        <v>1</v>
      </c>
      <c r="L20" s="12">
        <v>0</v>
      </c>
      <c r="M20" s="12">
        <v>0</v>
      </c>
      <c r="N20" s="19">
        <f t="shared" si="1"/>
        <v>2487</v>
      </c>
      <c r="O20" s="35"/>
      <c r="P20" s="35"/>
      <c r="Q20" s="35"/>
      <c r="R20" s="35"/>
      <c r="S20" s="35"/>
      <c r="T20" s="5"/>
      <c r="U20" s="5"/>
      <c r="V20" s="8" t="s">
        <v>11</v>
      </c>
      <c r="W20" s="13">
        <v>0</v>
      </c>
      <c r="X20" s="13">
        <v>0</v>
      </c>
      <c r="Y20" s="13">
        <v>0</v>
      </c>
      <c r="Z20" s="13">
        <v>0</v>
      </c>
      <c r="AA20" s="13">
        <v>2.85</v>
      </c>
      <c r="AB20" s="13">
        <v>1895.76</v>
      </c>
      <c r="AC20" s="13">
        <v>17613.93</v>
      </c>
      <c r="AD20" s="13">
        <v>2932.07</v>
      </c>
      <c r="AE20" s="19">
        <v>169.56</v>
      </c>
      <c r="AF20" s="14">
        <v>1</v>
      </c>
      <c r="AG20" s="13">
        <v>0</v>
      </c>
      <c r="AH20" s="13">
        <v>0</v>
      </c>
      <c r="AI20" s="19">
        <f t="shared" si="0"/>
        <v>22615.170000000002</v>
      </c>
      <c r="AJ20" s="5"/>
    </row>
    <row r="21" spans="1:36" ht="12.75">
      <c r="A21" s="8" t="s">
        <v>12</v>
      </c>
      <c r="B21" s="12">
        <v>0</v>
      </c>
      <c r="C21" s="12">
        <v>0</v>
      </c>
      <c r="D21" s="12">
        <v>0</v>
      </c>
      <c r="E21" s="12">
        <v>0</v>
      </c>
      <c r="F21" s="12">
        <v>3</v>
      </c>
      <c r="G21" s="12">
        <v>30</v>
      </c>
      <c r="H21" s="12">
        <v>1098</v>
      </c>
      <c r="I21" s="12">
        <v>653</v>
      </c>
      <c r="J21" s="16">
        <v>17</v>
      </c>
      <c r="K21" s="12">
        <v>4</v>
      </c>
      <c r="L21" s="12">
        <v>0</v>
      </c>
      <c r="M21" s="12">
        <v>0</v>
      </c>
      <c r="N21" s="19">
        <f t="shared" si="1"/>
        <v>1805</v>
      </c>
      <c r="O21" s="35"/>
      <c r="P21" s="35"/>
      <c r="Q21" s="35"/>
      <c r="R21" s="35"/>
      <c r="S21" s="35"/>
      <c r="T21" s="5"/>
      <c r="U21" s="5"/>
      <c r="V21" s="8" t="s">
        <v>12</v>
      </c>
      <c r="W21" s="13">
        <v>0</v>
      </c>
      <c r="X21" s="13">
        <v>0</v>
      </c>
      <c r="Y21" s="13">
        <v>0</v>
      </c>
      <c r="Z21" s="13">
        <v>0</v>
      </c>
      <c r="AA21" s="13">
        <v>13.51</v>
      </c>
      <c r="AB21" s="13">
        <v>240.96</v>
      </c>
      <c r="AC21" s="13">
        <v>1267.24</v>
      </c>
      <c r="AD21" s="13">
        <v>1828.94</v>
      </c>
      <c r="AE21" s="19">
        <v>17.8</v>
      </c>
      <c r="AF21" s="14">
        <v>9.63</v>
      </c>
      <c r="AG21" s="13">
        <v>0</v>
      </c>
      <c r="AH21" s="13">
        <v>0</v>
      </c>
      <c r="AI21" s="19">
        <f t="shared" si="0"/>
        <v>3378.0800000000004</v>
      </c>
      <c r="AJ21" s="5"/>
    </row>
    <row r="22" spans="1:36" ht="12.75">
      <c r="A22" s="8" t="s">
        <v>13</v>
      </c>
      <c r="B22" s="12">
        <v>0</v>
      </c>
      <c r="C22" s="12">
        <v>0</v>
      </c>
      <c r="D22" s="12">
        <v>0</v>
      </c>
      <c r="E22" s="12">
        <v>0</v>
      </c>
      <c r="F22" s="12">
        <v>3</v>
      </c>
      <c r="G22" s="12">
        <v>23</v>
      </c>
      <c r="H22" s="12">
        <v>956</v>
      </c>
      <c r="I22" s="12">
        <v>675</v>
      </c>
      <c r="J22" s="16">
        <v>7</v>
      </c>
      <c r="K22" s="12">
        <v>1</v>
      </c>
      <c r="L22" s="12">
        <v>0</v>
      </c>
      <c r="M22" s="12">
        <v>0</v>
      </c>
      <c r="N22" s="19">
        <f t="shared" si="1"/>
        <v>1665</v>
      </c>
      <c r="O22" s="35"/>
      <c r="P22" s="35"/>
      <c r="Q22" s="35"/>
      <c r="R22" s="35"/>
      <c r="S22" s="35"/>
      <c r="T22" s="5"/>
      <c r="U22" s="5"/>
      <c r="V22" s="8" t="s">
        <v>13</v>
      </c>
      <c r="W22" s="13">
        <v>0</v>
      </c>
      <c r="X22" s="13">
        <v>0</v>
      </c>
      <c r="Y22" s="13">
        <v>0</v>
      </c>
      <c r="Z22" s="13">
        <v>0</v>
      </c>
      <c r="AA22" s="13">
        <v>0.8</v>
      </c>
      <c r="AB22" s="13">
        <v>112.2</v>
      </c>
      <c r="AC22" s="13">
        <v>743.65</v>
      </c>
      <c r="AD22" s="13">
        <v>1651.69</v>
      </c>
      <c r="AE22" s="19">
        <v>2.94</v>
      </c>
      <c r="AF22" s="14">
        <v>21.7</v>
      </c>
      <c r="AG22" s="13">
        <v>0</v>
      </c>
      <c r="AH22" s="13">
        <v>0</v>
      </c>
      <c r="AI22" s="19">
        <f t="shared" si="0"/>
        <v>2532.98</v>
      </c>
      <c r="AJ22" s="5"/>
    </row>
    <row r="23" spans="1:36" ht="12.75">
      <c r="A23" s="8" t="s">
        <v>14</v>
      </c>
      <c r="B23" s="12">
        <v>0</v>
      </c>
      <c r="C23" s="12">
        <v>0</v>
      </c>
      <c r="D23" s="12">
        <v>0</v>
      </c>
      <c r="E23" s="12">
        <v>0</v>
      </c>
      <c r="F23" s="12">
        <v>8</v>
      </c>
      <c r="G23" s="12">
        <v>28</v>
      </c>
      <c r="H23" s="12">
        <v>1486</v>
      </c>
      <c r="I23" s="12">
        <v>849</v>
      </c>
      <c r="J23" s="16">
        <v>24</v>
      </c>
      <c r="K23" s="12">
        <v>6</v>
      </c>
      <c r="L23" s="12">
        <v>0</v>
      </c>
      <c r="M23" s="12">
        <v>0</v>
      </c>
      <c r="N23" s="19">
        <f t="shared" si="1"/>
        <v>2401</v>
      </c>
      <c r="O23" s="35"/>
      <c r="P23" s="35"/>
      <c r="Q23" s="35"/>
      <c r="R23" s="35"/>
      <c r="S23" s="35"/>
      <c r="T23" s="5"/>
      <c r="U23" s="5"/>
      <c r="V23" s="8" t="s">
        <v>14</v>
      </c>
      <c r="W23" s="13">
        <v>0</v>
      </c>
      <c r="X23" s="13">
        <v>0</v>
      </c>
      <c r="Y23" s="13">
        <v>0</v>
      </c>
      <c r="Z23" s="13">
        <v>0</v>
      </c>
      <c r="AA23" s="13">
        <v>204.32</v>
      </c>
      <c r="AB23" s="13">
        <v>368.09</v>
      </c>
      <c r="AC23" s="13">
        <v>13093.22</v>
      </c>
      <c r="AD23" s="13">
        <v>8061.13</v>
      </c>
      <c r="AE23" s="19">
        <v>1313.37</v>
      </c>
      <c r="AF23" s="14">
        <v>2.65</v>
      </c>
      <c r="AG23" s="13">
        <v>0</v>
      </c>
      <c r="AH23" s="13">
        <v>0</v>
      </c>
      <c r="AI23" s="19">
        <f t="shared" si="0"/>
        <v>23042.78</v>
      </c>
      <c r="AJ23" s="5"/>
    </row>
    <row r="24" spans="1:36" ht="12.75">
      <c r="A24" s="8" t="s">
        <v>15</v>
      </c>
      <c r="B24" s="12">
        <v>0</v>
      </c>
      <c r="C24" s="12">
        <v>0</v>
      </c>
      <c r="D24" s="12">
        <v>0</v>
      </c>
      <c r="E24" s="12">
        <v>0</v>
      </c>
      <c r="F24" s="12">
        <v>5</v>
      </c>
      <c r="G24" s="12">
        <v>42</v>
      </c>
      <c r="H24" s="12">
        <v>1786</v>
      </c>
      <c r="I24" s="12">
        <v>932</v>
      </c>
      <c r="J24" s="16">
        <v>21</v>
      </c>
      <c r="K24" s="12">
        <v>2</v>
      </c>
      <c r="L24" s="12">
        <v>0</v>
      </c>
      <c r="M24" s="12">
        <v>0</v>
      </c>
      <c r="N24" s="19">
        <f t="shared" si="1"/>
        <v>2788</v>
      </c>
      <c r="O24" s="35"/>
      <c r="P24" s="35"/>
      <c r="Q24" s="35"/>
      <c r="R24" s="35"/>
      <c r="S24" s="35"/>
      <c r="T24" s="5"/>
      <c r="U24" s="5"/>
      <c r="V24" s="8" t="s">
        <v>15</v>
      </c>
      <c r="W24" s="13">
        <v>0</v>
      </c>
      <c r="X24" s="13">
        <v>0</v>
      </c>
      <c r="Y24" s="13">
        <v>0</v>
      </c>
      <c r="Z24" s="13">
        <v>0</v>
      </c>
      <c r="AA24" s="13">
        <v>46.8</v>
      </c>
      <c r="AB24" s="13">
        <v>234.51</v>
      </c>
      <c r="AC24" s="13">
        <v>2084.08</v>
      </c>
      <c r="AD24" s="13">
        <v>2317.88</v>
      </c>
      <c r="AE24" s="19">
        <v>42.38</v>
      </c>
      <c r="AF24" s="14">
        <v>0.41</v>
      </c>
      <c r="AG24" s="13">
        <v>0</v>
      </c>
      <c r="AH24" s="13">
        <v>0</v>
      </c>
      <c r="AI24" s="19">
        <f t="shared" si="0"/>
        <v>4726.06</v>
      </c>
      <c r="AJ24" s="5"/>
    </row>
    <row r="25" spans="1:36" ht="12.75">
      <c r="A25" s="8" t="s">
        <v>16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39</v>
      </c>
      <c r="H25" s="12">
        <v>1247</v>
      </c>
      <c r="I25" s="12">
        <v>726</v>
      </c>
      <c r="J25" s="16">
        <v>21</v>
      </c>
      <c r="K25" s="12">
        <v>3</v>
      </c>
      <c r="L25" s="12">
        <v>0</v>
      </c>
      <c r="M25" s="12">
        <v>0</v>
      </c>
      <c r="N25" s="19">
        <f t="shared" si="1"/>
        <v>2036</v>
      </c>
      <c r="O25" s="35"/>
      <c r="P25" s="35"/>
      <c r="Q25" s="35"/>
      <c r="R25" s="35"/>
      <c r="S25" s="35"/>
      <c r="T25" s="5"/>
      <c r="U25" s="5"/>
      <c r="V25" s="8" t="s">
        <v>16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498.95</v>
      </c>
      <c r="AC25" s="13">
        <v>5922.78</v>
      </c>
      <c r="AD25" s="13">
        <v>2145.05</v>
      </c>
      <c r="AE25" s="19">
        <v>10.91</v>
      </c>
      <c r="AF25" s="14">
        <v>3.8</v>
      </c>
      <c r="AG25" s="13">
        <v>0</v>
      </c>
      <c r="AH25" s="13">
        <v>0</v>
      </c>
      <c r="AI25" s="19">
        <f t="shared" si="0"/>
        <v>8581.489999999998</v>
      </c>
      <c r="AJ25" s="5"/>
    </row>
    <row r="26" spans="1:36" ht="12.75">
      <c r="A26" s="8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17</v>
      </c>
      <c r="H26" s="12">
        <v>1577</v>
      </c>
      <c r="I26" s="12">
        <v>868</v>
      </c>
      <c r="J26" s="16">
        <v>10</v>
      </c>
      <c r="K26" s="12">
        <v>2</v>
      </c>
      <c r="L26" s="12">
        <v>0</v>
      </c>
      <c r="M26" s="12">
        <v>0</v>
      </c>
      <c r="N26" s="19">
        <f t="shared" si="1"/>
        <v>2474</v>
      </c>
      <c r="O26" s="35"/>
      <c r="P26" s="35"/>
      <c r="Q26" s="35"/>
      <c r="R26" s="35"/>
      <c r="S26" s="35"/>
      <c r="T26" s="5"/>
      <c r="U26" s="5"/>
      <c r="V26" s="8" t="s">
        <v>17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234.6</v>
      </c>
      <c r="AC26" s="13">
        <v>4609.71</v>
      </c>
      <c r="AD26" s="13">
        <v>4995.98</v>
      </c>
      <c r="AE26" s="19">
        <v>22.14</v>
      </c>
      <c r="AF26" s="14">
        <v>0.56</v>
      </c>
      <c r="AG26" s="13">
        <v>0</v>
      </c>
      <c r="AH26" s="13">
        <v>0</v>
      </c>
      <c r="AI26" s="19">
        <f t="shared" si="0"/>
        <v>9862.99</v>
      </c>
      <c r="AJ26" s="5"/>
    </row>
    <row r="27" spans="1:36" ht="12.75">
      <c r="A27" s="8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34</v>
      </c>
      <c r="H27" s="12">
        <v>1187</v>
      </c>
      <c r="I27" s="12">
        <v>520</v>
      </c>
      <c r="J27" s="16">
        <v>6</v>
      </c>
      <c r="K27" s="12">
        <v>1</v>
      </c>
      <c r="L27" s="12">
        <v>0</v>
      </c>
      <c r="M27" s="12">
        <v>0</v>
      </c>
      <c r="N27" s="19">
        <f t="shared" si="1"/>
        <v>1748</v>
      </c>
      <c r="O27" s="35"/>
      <c r="P27" s="35"/>
      <c r="Q27" s="35"/>
      <c r="R27" s="35"/>
      <c r="S27" s="35"/>
      <c r="T27" s="5"/>
      <c r="U27" s="5"/>
      <c r="V27" s="8" t="s">
        <v>18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180.75</v>
      </c>
      <c r="AC27" s="12">
        <v>774.18</v>
      </c>
      <c r="AD27" s="12">
        <v>770.81</v>
      </c>
      <c r="AE27" s="19">
        <v>28.35</v>
      </c>
      <c r="AF27" s="14">
        <v>1.2</v>
      </c>
      <c r="AG27" s="12">
        <v>0</v>
      </c>
      <c r="AH27" s="12">
        <v>0</v>
      </c>
      <c r="AI27" s="95">
        <f t="shared" si="0"/>
        <v>1755.2899999999997</v>
      </c>
      <c r="AJ27" s="5"/>
    </row>
    <row r="28" spans="1:36" ht="12.75">
      <c r="A28" s="8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19</v>
      </c>
      <c r="G28" s="12">
        <v>19</v>
      </c>
      <c r="H28" s="12">
        <v>1148</v>
      </c>
      <c r="I28" s="12">
        <v>519</v>
      </c>
      <c r="J28" s="16">
        <v>14</v>
      </c>
      <c r="K28" s="12">
        <v>1</v>
      </c>
      <c r="L28" s="12">
        <v>0</v>
      </c>
      <c r="M28" s="12">
        <v>0</v>
      </c>
      <c r="N28" s="19">
        <f t="shared" si="1"/>
        <v>1720</v>
      </c>
      <c r="O28" s="35"/>
      <c r="P28" s="35"/>
      <c r="Q28" s="35"/>
      <c r="R28" s="35"/>
      <c r="S28" s="35"/>
      <c r="T28" s="5"/>
      <c r="U28" s="5"/>
      <c r="V28" s="8" t="s">
        <v>19</v>
      </c>
      <c r="W28" s="12">
        <v>0</v>
      </c>
      <c r="X28" s="12">
        <v>0</v>
      </c>
      <c r="Y28" s="12">
        <v>0</v>
      </c>
      <c r="Z28" s="12">
        <v>0</v>
      </c>
      <c r="AA28" s="12">
        <v>403.65</v>
      </c>
      <c r="AB28" s="12">
        <v>84.15</v>
      </c>
      <c r="AC28" s="12">
        <v>13390.87</v>
      </c>
      <c r="AD28" s="12">
        <v>722.7</v>
      </c>
      <c r="AE28" s="19">
        <v>11.91</v>
      </c>
      <c r="AF28" s="14">
        <v>0.01</v>
      </c>
      <c r="AG28" s="12">
        <v>0</v>
      </c>
      <c r="AH28" s="12">
        <v>0</v>
      </c>
      <c r="AI28" s="95">
        <f t="shared" si="0"/>
        <v>14613.29</v>
      </c>
      <c r="AJ28" s="5"/>
    </row>
    <row r="29" spans="1:36" ht="12.75">
      <c r="A29" s="8" t="s">
        <v>21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10</v>
      </c>
      <c r="H29" s="12">
        <v>1875</v>
      </c>
      <c r="I29" s="12">
        <v>802</v>
      </c>
      <c r="J29" s="12">
        <v>9</v>
      </c>
      <c r="K29" s="12">
        <v>1</v>
      </c>
      <c r="L29" s="12">
        <v>0</v>
      </c>
      <c r="M29" s="12">
        <v>0</v>
      </c>
      <c r="N29" s="19">
        <f t="shared" si="1"/>
        <v>2697</v>
      </c>
      <c r="O29" s="35"/>
      <c r="P29" s="35"/>
      <c r="Q29" s="35"/>
      <c r="R29" s="35"/>
      <c r="S29" s="35"/>
      <c r="T29" s="5"/>
      <c r="U29" s="5"/>
      <c r="V29" s="8" t="s">
        <v>21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594.45</v>
      </c>
      <c r="AC29" s="12">
        <v>5129.069999999987</v>
      </c>
      <c r="AD29" s="12">
        <v>3068.37</v>
      </c>
      <c r="AE29" s="12">
        <v>8.66</v>
      </c>
      <c r="AF29" s="12">
        <v>5</v>
      </c>
      <c r="AG29" s="12">
        <v>0</v>
      </c>
      <c r="AH29" s="12">
        <v>0</v>
      </c>
      <c r="AI29" s="95">
        <f t="shared" si="0"/>
        <v>8805.549999999987</v>
      </c>
      <c r="AJ29" s="5"/>
    </row>
    <row r="30" spans="1:36" ht="12.75">
      <c r="A30" s="8" t="s">
        <v>22</v>
      </c>
      <c r="B30" s="12">
        <v>0</v>
      </c>
      <c r="C30" s="12">
        <v>0</v>
      </c>
      <c r="D30" s="12">
        <v>0</v>
      </c>
      <c r="E30" s="12">
        <v>0</v>
      </c>
      <c r="F30" s="33">
        <v>4</v>
      </c>
      <c r="G30" s="33">
        <v>31</v>
      </c>
      <c r="H30" s="33">
        <v>1745</v>
      </c>
      <c r="I30" s="33">
        <v>628</v>
      </c>
      <c r="J30" s="33">
        <v>2</v>
      </c>
      <c r="K30" s="33">
        <v>4</v>
      </c>
      <c r="L30" s="12">
        <v>0</v>
      </c>
      <c r="M30" s="12">
        <v>0</v>
      </c>
      <c r="N30" s="19">
        <f>SUM(B30:M30)</f>
        <v>2414</v>
      </c>
      <c r="O30" s="35"/>
      <c r="P30" s="35"/>
      <c r="Q30" s="35"/>
      <c r="R30" s="35"/>
      <c r="S30" s="35"/>
      <c r="T30" s="5"/>
      <c r="U30" s="5"/>
      <c r="V30" s="8" t="s">
        <v>22</v>
      </c>
      <c r="W30" s="15">
        <v>0</v>
      </c>
      <c r="X30" s="15">
        <v>0</v>
      </c>
      <c r="Y30" s="15">
        <v>0</v>
      </c>
      <c r="Z30" s="15">
        <v>0</v>
      </c>
      <c r="AA30" s="15">
        <v>2291</v>
      </c>
      <c r="AB30" s="15">
        <v>5311.35</v>
      </c>
      <c r="AC30" s="15">
        <v>11557.4</v>
      </c>
      <c r="AD30" s="15">
        <v>8068.79</v>
      </c>
      <c r="AE30" s="15">
        <v>37</v>
      </c>
      <c r="AF30" s="15">
        <v>21.8</v>
      </c>
      <c r="AG30" s="15">
        <v>0</v>
      </c>
      <c r="AH30" s="15">
        <v>0</v>
      </c>
      <c r="AI30" s="95">
        <f>SUM(W30:AH30)</f>
        <v>27287.34</v>
      </c>
      <c r="AJ30" s="5"/>
    </row>
    <row r="31" spans="1:36" ht="12.75">
      <c r="A31" s="8" t="s">
        <v>49</v>
      </c>
      <c r="B31" s="12">
        <v>0</v>
      </c>
      <c r="C31" s="12">
        <v>0</v>
      </c>
      <c r="D31" s="12">
        <v>0</v>
      </c>
      <c r="E31" s="12">
        <v>0</v>
      </c>
      <c r="F31" s="33">
        <v>2</v>
      </c>
      <c r="G31" s="33">
        <v>26</v>
      </c>
      <c r="H31" s="33">
        <v>1131</v>
      </c>
      <c r="I31" s="33">
        <v>280</v>
      </c>
      <c r="J31" s="33">
        <v>1</v>
      </c>
      <c r="K31" s="33">
        <v>1</v>
      </c>
      <c r="L31" s="12">
        <v>0</v>
      </c>
      <c r="M31" s="12">
        <v>0</v>
      </c>
      <c r="N31" s="19">
        <f>SUM(B31:M31)</f>
        <v>1441</v>
      </c>
      <c r="O31" s="35"/>
      <c r="P31" s="35"/>
      <c r="Q31" s="35"/>
      <c r="R31" s="35"/>
      <c r="S31" s="35"/>
      <c r="T31" s="5"/>
      <c r="U31" s="5"/>
      <c r="V31" s="8" t="s">
        <v>49</v>
      </c>
      <c r="W31" s="15">
        <v>0</v>
      </c>
      <c r="X31" s="15">
        <v>0</v>
      </c>
      <c r="Y31" s="15">
        <v>0</v>
      </c>
      <c r="Z31" s="15">
        <v>0</v>
      </c>
      <c r="AA31" s="15">
        <v>2.1</v>
      </c>
      <c r="AB31" s="15">
        <v>1223.6</v>
      </c>
      <c r="AC31" s="15">
        <v>8650.53</v>
      </c>
      <c r="AD31" s="15">
        <v>209.91</v>
      </c>
      <c r="AE31" s="15">
        <v>0.1</v>
      </c>
      <c r="AF31" s="15">
        <v>1.08</v>
      </c>
      <c r="AG31" s="15">
        <v>0</v>
      </c>
      <c r="AH31" s="15">
        <v>0</v>
      </c>
      <c r="AI31" s="95">
        <f>SUM(W31:AH31)</f>
        <v>10087.32</v>
      </c>
      <c r="AJ31" s="5"/>
    </row>
    <row r="32" spans="1:36" ht="12.75">
      <c r="A32" s="96" t="s">
        <v>55</v>
      </c>
      <c r="B32" s="12">
        <v>0</v>
      </c>
      <c r="C32" s="12">
        <v>0</v>
      </c>
      <c r="D32" s="12">
        <v>0</v>
      </c>
      <c r="E32" s="12">
        <v>0</v>
      </c>
      <c r="F32" s="33">
        <v>2</v>
      </c>
      <c r="G32" s="33">
        <v>87</v>
      </c>
      <c r="H32" s="33">
        <v>1208</v>
      </c>
      <c r="I32" s="33">
        <v>261</v>
      </c>
      <c r="J32" s="33">
        <v>8</v>
      </c>
      <c r="K32" s="33">
        <v>2</v>
      </c>
      <c r="L32" s="12">
        <v>0</v>
      </c>
      <c r="M32" s="12">
        <v>0</v>
      </c>
      <c r="N32" s="14">
        <f t="shared" si="1"/>
        <v>1568</v>
      </c>
      <c r="O32" s="35"/>
      <c r="P32" s="35"/>
      <c r="Q32" s="35"/>
      <c r="R32" s="35"/>
      <c r="S32" s="35"/>
      <c r="T32" s="10"/>
      <c r="U32" s="10"/>
      <c r="V32" s="96" t="s">
        <v>55</v>
      </c>
      <c r="W32" s="15">
        <v>0</v>
      </c>
      <c r="X32" s="15">
        <v>0</v>
      </c>
      <c r="Y32" s="15">
        <v>0</v>
      </c>
      <c r="Z32" s="15">
        <v>0</v>
      </c>
      <c r="AA32" s="15">
        <v>170.2</v>
      </c>
      <c r="AB32" s="15">
        <v>368.79</v>
      </c>
      <c r="AC32" s="15">
        <v>937.2499999999948</v>
      </c>
      <c r="AD32" s="15">
        <v>828.7799999999987</v>
      </c>
      <c r="AE32" s="15">
        <v>5.7</v>
      </c>
      <c r="AF32" s="15">
        <v>4.2</v>
      </c>
      <c r="AG32" s="15">
        <v>0</v>
      </c>
      <c r="AH32" s="15">
        <v>0</v>
      </c>
      <c r="AI32" s="15">
        <f t="shared" si="0"/>
        <v>2314.9199999999933</v>
      </c>
      <c r="AJ32" s="10"/>
    </row>
    <row r="33" spans="1:36" ht="12.75">
      <c r="A33" s="96" t="s">
        <v>56</v>
      </c>
      <c r="B33" s="12">
        <v>0</v>
      </c>
      <c r="C33" s="12">
        <v>0</v>
      </c>
      <c r="D33" s="12">
        <v>0</v>
      </c>
      <c r="E33" s="12">
        <v>0</v>
      </c>
      <c r="F33" s="33">
        <v>1</v>
      </c>
      <c r="G33" s="33">
        <v>211</v>
      </c>
      <c r="H33" s="33">
        <v>1647</v>
      </c>
      <c r="I33" s="33">
        <v>402</v>
      </c>
      <c r="J33" s="33">
        <v>7</v>
      </c>
      <c r="K33" s="33">
        <v>2</v>
      </c>
      <c r="L33" s="12">
        <v>0</v>
      </c>
      <c r="M33" s="12">
        <v>0</v>
      </c>
      <c r="N33" s="14">
        <f>SUM(B33:M33)</f>
        <v>2270</v>
      </c>
      <c r="O33" s="35"/>
      <c r="P33" s="35"/>
      <c r="Q33" s="35"/>
      <c r="R33" s="35"/>
      <c r="S33" s="35"/>
      <c r="T33" s="10"/>
      <c r="U33" s="10"/>
      <c r="V33" s="96" t="s">
        <v>56</v>
      </c>
      <c r="W33" s="15">
        <v>0</v>
      </c>
      <c r="X33" s="15">
        <v>0</v>
      </c>
      <c r="Y33" s="15">
        <v>0</v>
      </c>
      <c r="Z33" s="15">
        <v>0</v>
      </c>
      <c r="AA33" s="15">
        <v>4.5</v>
      </c>
      <c r="AB33" s="15">
        <v>956.24</v>
      </c>
      <c r="AC33" s="15">
        <v>2607.02</v>
      </c>
      <c r="AD33" s="15">
        <v>5369.37</v>
      </c>
      <c r="AE33" s="15">
        <v>29.95</v>
      </c>
      <c r="AF33" s="15">
        <v>6.2</v>
      </c>
      <c r="AG33" s="15">
        <v>0</v>
      </c>
      <c r="AH33" s="15">
        <v>0</v>
      </c>
      <c r="AI33" s="15">
        <f>SUM(W33:AH33)</f>
        <v>8973.280000000002</v>
      </c>
      <c r="AJ33" s="10"/>
    </row>
    <row r="34" spans="1:36" ht="12.75">
      <c r="A34" s="96" t="s">
        <v>57</v>
      </c>
      <c r="B34" s="12">
        <v>0</v>
      </c>
      <c r="C34" s="12">
        <v>0</v>
      </c>
      <c r="D34" s="12">
        <v>0</v>
      </c>
      <c r="E34" s="12">
        <v>0</v>
      </c>
      <c r="F34" s="33">
        <v>3</v>
      </c>
      <c r="G34" s="33">
        <v>170</v>
      </c>
      <c r="H34" s="33">
        <v>1464</v>
      </c>
      <c r="I34" s="33">
        <v>459</v>
      </c>
      <c r="J34" s="33">
        <v>13</v>
      </c>
      <c r="K34" s="33">
        <v>4</v>
      </c>
      <c r="L34" s="12">
        <v>0</v>
      </c>
      <c r="M34" s="12">
        <v>0</v>
      </c>
      <c r="N34" s="14">
        <f t="shared" si="1"/>
        <v>2113</v>
      </c>
      <c r="O34" s="35"/>
      <c r="P34" s="35"/>
      <c r="Q34" s="35"/>
      <c r="R34" s="35"/>
      <c r="S34" s="35"/>
      <c r="T34" s="10"/>
      <c r="U34" s="10"/>
      <c r="V34" s="96" t="s">
        <v>57</v>
      </c>
      <c r="W34" s="15">
        <v>0</v>
      </c>
      <c r="X34" s="15">
        <v>0</v>
      </c>
      <c r="Y34" s="15">
        <v>0</v>
      </c>
      <c r="Z34" s="15">
        <v>0</v>
      </c>
      <c r="AA34" s="15">
        <v>1.2</v>
      </c>
      <c r="AB34" s="15">
        <v>361.12</v>
      </c>
      <c r="AC34" s="15">
        <v>804.11</v>
      </c>
      <c r="AD34" s="15">
        <v>1366.98</v>
      </c>
      <c r="AE34" s="15">
        <v>30.47</v>
      </c>
      <c r="AF34" s="15">
        <v>1.7</v>
      </c>
      <c r="AG34" s="15">
        <v>0</v>
      </c>
      <c r="AH34" s="15">
        <v>0</v>
      </c>
      <c r="AI34" s="15">
        <f t="shared" si="0"/>
        <v>2565.5799999999995</v>
      </c>
      <c r="AJ34" s="10"/>
    </row>
    <row r="35" spans="1:36" ht="12.75">
      <c r="A35" s="96" t="s">
        <v>63</v>
      </c>
      <c r="B35" s="12">
        <v>0</v>
      </c>
      <c r="C35" s="12">
        <v>0</v>
      </c>
      <c r="D35" s="12">
        <v>0</v>
      </c>
      <c r="E35" s="12">
        <v>0</v>
      </c>
      <c r="F35" s="33">
        <v>1</v>
      </c>
      <c r="G35" s="33">
        <v>251</v>
      </c>
      <c r="H35" s="33">
        <v>1696</v>
      </c>
      <c r="I35" s="33">
        <v>450</v>
      </c>
      <c r="J35" s="33">
        <v>20</v>
      </c>
      <c r="K35" s="33">
        <v>2</v>
      </c>
      <c r="L35" s="12">
        <v>0</v>
      </c>
      <c r="M35" s="12">
        <v>1</v>
      </c>
      <c r="N35" s="14">
        <f t="shared" si="1"/>
        <v>2421</v>
      </c>
      <c r="O35" s="35"/>
      <c r="P35" s="35"/>
      <c r="Q35" s="35"/>
      <c r="R35" s="35"/>
      <c r="S35" s="35"/>
      <c r="T35" s="10"/>
      <c r="U35" s="10"/>
      <c r="V35" s="96" t="s">
        <v>63</v>
      </c>
      <c r="W35" s="15">
        <v>0</v>
      </c>
      <c r="X35" s="15">
        <v>0</v>
      </c>
      <c r="Y35" s="15">
        <v>0</v>
      </c>
      <c r="Z35" s="15">
        <v>0</v>
      </c>
      <c r="AA35" s="15">
        <v>1.4</v>
      </c>
      <c r="AB35" s="15">
        <v>6750.1969</v>
      </c>
      <c r="AC35" s="15">
        <v>6871.1668</v>
      </c>
      <c r="AD35" s="15">
        <v>7420.5702</v>
      </c>
      <c r="AE35" s="15">
        <v>90.02</v>
      </c>
      <c r="AF35" s="15">
        <v>1.1</v>
      </c>
      <c r="AG35" s="15">
        <v>0</v>
      </c>
      <c r="AH35" s="15">
        <v>1</v>
      </c>
      <c r="AI35" s="15">
        <f t="shared" si="0"/>
        <v>21135.453899999997</v>
      </c>
      <c r="AJ35" s="10"/>
    </row>
    <row r="36" spans="1:36" ht="12.75">
      <c r="A36" s="97" t="s">
        <v>66</v>
      </c>
      <c r="B36" s="99">
        <v>0</v>
      </c>
      <c r="C36" s="99">
        <v>0</v>
      </c>
      <c r="D36" s="99">
        <v>0</v>
      </c>
      <c r="E36" s="99">
        <v>0</v>
      </c>
      <c r="F36" s="100">
        <v>0</v>
      </c>
      <c r="G36" s="100">
        <v>133</v>
      </c>
      <c r="H36" s="100">
        <v>2327</v>
      </c>
      <c r="I36" s="100">
        <v>880</v>
      </c>
      <c r="J36" s="100">
        <v>14</v>
      </c>
      <c r="K36" s="100">
        <v>6</v>
      </c>
      <c r="L36" s="99">
        <v>0</v>
      </c>
      <c r="M36" s="99">
        <v>0</v>
      </c>
      <c r="N36" s="101">
        <f t="shared" si="1"/>
        <v>3360</v>
      </c>
      <c r="O36" s="35"/>
      <c r="P36" s="35"/>
      <c r="Q36" s="35"/>
      <c r="R36" s="35"/>
      <c r="S36" s="35"/>
      <c r="T36" s="10"/>
      <c r="U36" s="10"/>
      <c r="V36" s="97" t="s">
        <v>66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1433.2132</v>
      </c>
      <c r="AC36" s="98">
        <v>14399.2092</v>
      </c>
      <c r="AD36" s="98">
        <v>18463.82</v>
      </c>
      <c r="AE36" s="98">
        <v>77.9</v>
      </c>
      <c r="AF36" s="98">
        <v>4.215</v>
      </c>
      <c r="AG36" s="98"/>
      <c r="AH36" s="98"/>
      <c r="AI36" s="98">
        <f>SUM(W36:AH36)</f>
        <v>34378.3574</v>
      </c>
      <c r="AJ36" s="10"/>
    </row>
    <row r="37" spans="1:36" ht="30">
      <c r="A37" s="75" t="s">
        <v>72</v>
      </c>
      <c r="B37" s="70">
        <f>SUM(B11:B36)</f>
        <v>0</v>
      </c>
      <c r="C37" s="70">
        <f aca="true" t="shared" si="2" ref="C37:M37">SUM(C11:C36)</f>
        <v>0</v>
      </c>
      <c r="D37" s="70">
        <f t="shared" si="2"/>
        <v>0</v>
      </c>
      <c r="E37" s="70">
        <f t="shared" si="2"/>
        <v>0</v>
      </c>
      <c r="F37" s="70">
        <f t="shared" si="2"/>
        <v>63</v>
      </c>
      <c r="G37" s="70">
        <f>SUM(G11:G36)</f>
        <v>1468</v>
      </c>
      <c r="H37" s="70">
        <f t="shared" si="2"/>
        <v>35525</v>
      </c>
      <c r="I37" s="70">
        <f t="shared" si="2"/>
        <v>12404</v>
      </c>
      <c r="J37" s="70">
        <f t="shared" si="2"/>
        <v>346</v>
      </c>
      <c r="K37" s="70">
        <f t="shared" si="2"/>
        <v>66</v>
      </c>
      <c r="L37" s="70">
        <f t="shared" si="2"/>
        <v>0</v>
      </c>
      <c r="M37" s="70">
        <f t="shared" si="2"/>
        <v>1</v>
      </c>
      <c r="N37" s="76">
        <f>SUM(N11:N36)</f>
        <v>49873</v>
      </c>
      <c r="O37" s="37"/>
      <c r="P37" s="37"/>
      <c r="Q37" s="37"/>
      <c r="R37" s="37"/>
      <c r="S37" s="37"/>
      <c r="T37" s="18"/>
      <c r="U37" s="18"/>
      <c r="V37" s="75" t="s">
        <v>72</v>
      </c>
      <c r="W37" s="70">
        <f>SUM(W11:W36)</f>
        <v>0</v>
      </c>
      <c r="X37" s="70">
        <f>SUM(X11:X36)</f>
        <v>0</v>
      </c>
      <c r="Y37" s="70">
        <f aca="true" t="shared" si="3" ref="Y37:AI37">SUM(Y11:Y36)</f>
        <v>0</v>
      </c>
      <c r="Z37" s="70">
        <f t="shared" si="3"/>
        <v>0</v>
      </c>
      <c r="AA37" s="70">
        <f t="shared" si="3"/>
        <v>3390.3799999999997</v>
      </c>
      <c r="AB37" s="70">
        <f t="shared" si="3"/>
        <v>28736.0801</v>
      </c>
      <c r="AC37" s="70">
        <f t="shared" si="3"/>
        <v>137164.426</v>
      </c>
      <c r="AD37" s="70">
        <f t="shared" si="3"/>
        <v>74391.29020000002</v>
      </c>
      <c r="AE37" s="70">
        <f t="shared" si="3"/>
        <v>4139.029999999999</v>
      </c>
      <c r="AF37" s="70">
        <f t="shared" si="3"/>
        <v>228.42499999999995</v>
      </c>
      <c r="AG37" s="70">
        <f t="shared" si="3"/>
        <v>0</v>
      </c>
      <c r="AH37" s="70">
        <f t="shared" si="3"/>
        <v>1</v>
      </c>
      <c r="AI37" s="70">
        <f t="shared" si="3"/>
        <v>248050.63129999998</v>
      </c>
      <c r="AJ37" s="18"/>
    </row>
    <row r="38" spans="1:35" ht="30">
      <c r="A38" s="77" t="s">
        <v>68</v>
      </c>
      <c r="B38" s="78">
        <f>AVERAGE(B11:B36)</f>
        <v>0</v>
      </c>
      <c r="C38" s="78">
        <f aca="true" t="shared" si="4" ref="C38:N38">AVERAGE(C11:C36)</f>
        <v>0</v>
      </c>
      <c r="D38" s="78">
        <f t="shared" si="4"/>
        <v>0</v>
      </c>
      <c r="E38" s="78">
        <f t="shared" si="4"/>
        <v>0</v>
      </c>
      <c r="F38" s="78">
        <f t="shared" si="4"/>
        <v>2.423076923076923</v>
      </c>
      <c r="G38" s="78">
        <f>AVERAGE(G11:G36)</f>
        <v>56.46153846153846</v>
      </c>
      <c r="H38" s="78">
        <f>AVERAGE(H11:H36)</f>
        <v>1366.3461538461538</v>
      </c>
      <c r="I38" s="78">
        <f t="shared" si="4"/>
        <v>477.0769230769231</v>
      </c>
      <c r="J38" s="78">
        <f t="shared" si="4"/>
        <v>13.307692307692308</v>
      </c>
      <c r="K38" s="78">
        <f t="shared" si="4"/>
        <v>2.5384615384615383</v>
      </c>
      <c r="L38" s="78">
        <f t="shared" si="4"/>
        <v>0</v>
      </c>
      <c r="M38" s="78">
        <f t="shared" si="4"/>
        <v>0.038461538461538464</v>
      </c>
      <c r="N38" s="78">
        <f t="shared" si="4"/>
        <v>1918.1923076923076</v>
      </c>
      <c r="O38" s="37"/>
      <c r="P38" s="37"/>
      <c r="Q38" s="37"/>
      <c r="R38" s="37"/>
      <c r="S38" s="37"/>
      <c r="V38" s="89" t="s">
        <v>68</v>
      </c>
      <c r="W38" s="78">
        <f>AVERAGE(W11:W36)</f>
        <v>0</v>
      </c>
      <c r="X38" s="78">
        <f>AVERAGE(X11:X36)</f>
        <v>0</v>
      </c>
      <c r="Y38" s="78">
        <f aca="true" t="shared" si="5" ref="Y38:AI38">AVERAGE(Y11:Y36)</f>
        <v>0</v>
      </c>
      <c r="Z38" s="78">
        <f t="shared" si="5"/>
        <v>0</v>
      </c>
      <c r="AA38" s="78">
        <f t="shared" si="5"/>
        <v>130.39923076923077</v>
      </c>
      <c r="AB38" s="78">
        <f t="shared" si="5"/>
        <v>1105.23385</v>
      </c>
      <c r="AC38" s="78">
        <f t="shared" si="5"/>
        <v>5275.5548461538465</v>
      </c>
      <c r="AD38" s="78">
        <f t="shared" si="5"/>
        <v>2861.2034692307698</v>
      </c>
      <c r="AE38" s="78">
        <f t="shared" si="5"/>
        <v>159.1934615384615</v>
      </c>
      <c r="AF38" s="78">
        <f t="shared" si="5"/>
        <v>8.78557692307692</v>
      </c>
      <c r="AG38" s="78">
        <f t="shared" si="5"/>
        <v>0</v>
      </c>
      <c r="AH38" s="78">
        <f t="shared" si="5"/>
        <v>0.04</v>
      </c>
      <c r="AI38" s="78">
        <f t="shared" si="5"/>
        <v>9540.408896153845</v>
      </c>
    </row>
    <row r="39" spans="1:35" ht="15">
      <c r="A39" s="79" t="s">
        <v>42</v>
      </c>
      <c r="B39" s="80">
        <f>(B37/$N$37)</f>
        <v>0</v>
      </c>
      <c r="C39" s="80">
        <f aca="true" t="shared" si="6" ref="C39:M39">(C37/$N$37)</f>
        <v>0</v>
      </c>
      <c r="D39" s="80">
        <f t="shared" si="6"/>
        <v>0</v>
      </c>
      <c r="E39" s="80">
        <f t="shared" si="6"/>
        <v>0</v>
      </c>
      <c r="F39" s="80">
        <f t="shared" si="6"/>
        <v>0.0012632085497162793</v>
      </c>
      <c r="G39" s="80">
        <f t="shared" si="6"/>
        <v>0.029434764301325366</v>
      </c>
      <c r="H39" s="80">
        <f t="shared" si="6"/>
        <v>0.7123092655344575</v>
      </c>
      <c r="I39" s="80">
        <f t="shared" si="6"/>
        <v>0.248711727788583</v>
      </c>
      <c r="J39" s="80">
        <f t="shared" si="6"/>
        <v>0.006937621558759249</v>
      </c>
      <c r="K39" s="80">
        <f t="shared" si="6"/>
        <v>0.001323361337798007</v>
      </c>
      <c r="L39" s="80">
        <f t="shared" si="6"/>
        <v>0</v>
      </c>
      <c r="M39" s="80">
        <f t="shared" si="6"/>
        <v>2.005092936057586E-05</v>
      </c>
      <c r="N39" s="81">
        <f>(N38/$N$38)</f>
        <v>1</v>
      </c>
      <c r="O39" s="36"/>
      <c r="P39" s="36"/>
      <c r="Q39" s="36"/>
      <c r="R39" s="36"/>
      <c r="S39" s="36"/>
      <c r="V39" s="90" t="s">
        <v>42</v>
      </c>
      <c r="W39" s="80">
        <f>(W37/$AI$37)</f>
        <v>0</v>
      </c>
      <c r="X39" s="80">
        <f aca="true" t="shared" si="7" ref="X39:AH39">(X37/$AI$37)</f>
        <v>0</v>
      </c>
      <c r="Y39" s="80">
        <f t="shared" si="7"/>
        <v>0</v>
      </c>
      <c r="Z39" s="80">
        <f t="shared" si="7"/>
        <v>0</v>
      </c>
      <c r="AA39" s="80">
        <f t="shared" si="7"/>
        <v>0.013668096639107405</v>
      </c>
      <c r="AB39" s="80">
        <f t="shared" si="7"/>
        <v>0.11584763944924498</v>
      </c>
      <c r="AC39" s="80">
        <f t="shared" si="7"/>
        <v>0.5529694695036239</v>
      </c>
      <c r="AD39" s="80">
        <f t="shared" si="7"/>
        <v>0.29990365196865365</v>
      </c>
      <c r="AE39" s="80">
        <f t="shared" si="7"/>
        <v>0.016686230461530775</v>
      </c>
      <c r="AF39" s="80">
        <f t="shared" si="7"/>
        <v>0.0009208805428264999</v>
      </c>
      <c r="AG39" s="80">
        <f t="shared" si="7"/>
        <v>0</v>
      </c>
      <c r="AH39" s="80">
        <f t="shared" si="7"/>
        <v>4.03143501292109E-06</v>
      </c>
      <c r="AI39" s="81">
        <f>SUM(W39:AH39)</f>
        <v>1</v>
      </c>
    </row>
    <row r="40" spans="2:35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5"/>
      <c r="P40" s="35"/>
      <c r="Q40" s="35"/>
      <c r="R40" s="35"/>
      <c r="S40" s="3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42" customHeight="1">
      <c r="A41" s="82" t="s">
        <v>75</v>
      </c>
      <c r="B41" s="83">
        <f>SUM(B32:B36)</f>
        <v>0</v>
      </c>
      <c r="C41" s="83">
        <f aca="true" t="shared" si="8" ref="C41:N41">SUM(C32:C36)</f>
        <v>0</v>
      </c>
      <c r="D41" s="83">
        <f t="shared" si="8"/>
        <v>0</v>
      </c>
      <c r="E41" s="83">
        <f t="shared" si="8"/>
        <v>0</v>
      </c>
      <c r="F41" s="83">
        <f t="shared" si="8"/>
        <v>7</v>
      </c>
      <c r="G41" s="83">
        <f t="shared" si="8"/>
        <v>852</v>
      </c>
      <c r="H41" s="83">
        <f t="shared" si="8"/>
        <v>8342</v>
      </c>
      <c r="I41" s="83">
        <f t="shared" si="8"/>
        <v>2452</v>
      </c>
      <c r="J41" s="83">
        <f t="shared" si="8"/>
        <v>62</v>
      </c>
      <c r="K41" s="83">
        <f t="shared" si="8"/>
        <v>16</v>
      </c>
      <c r="L41" s="83">
        <f t="shared" si="8"/>
        <v>0</v>
      </c>
      <c r="M41" s="83">
        <f t="shared" si="8"/>
        <v>1</v>
      </c>
      <c r="N41" s="83">
        <f t="shared" si="8"/>
        <v>11732</v>
      </c>
      <c r="O41" s="37"/>
      <c r="P41" s="37"/>
      <c r="Q41" s="37"/>
      <c r="R41" s="37"/>
      <c r="S41" s="37"/>
      <c r="V41" s="82" t="s">
        <v>75</v>
      </c>
      <c r="W41" s="83">
        <f>SUM(W32:W36)</f>
        <v>0</v>
      </c>
      <c r="X41" s="83">
        <f aca="true" t="shared" si="9" ref="X41:AI41">SUM(X32:X36)</f>
        <v>0</v>
      </c>
      <c r="Y41" s="83">
        <f t="shared" si="9"/>
        <v>0</v>
      </c>
      <c r="Z41" s="83">
        <f t="shared" si="9"/>
        <v>0</v>
      </c>
      <c r="AA41" s="83">
        <f t="shared" si="9"/>
        <v>177.29999999999998</v>
      </c>
      <c r="AB41" s="83">
        <f t="shared" si="9"/>
        <v>9869.5601</v>
      </c>
      <c r="AC41" s="83">
        <f t="shared" si="9"/>
        <v>25618.755999999994</v>
      </c>
      <c r="AD41" s="83">
        <f t="shared" si="9"/>
        <v>33449.5202</v>
      </c>
      <c r="AE41" s="83">
        <f t="shared" si="9"/>
        <v>234.04</v>
      </c>
      <c r="AF41" s="83">
        <f t="shared" si="9"/>
        <v>17.415</v>
      </c>
      <c r="AG41" s="83">
        <f t="shared" si="9"/>
        <v>0</v>
      </c>
      <c r="AH41" s="83">
        <f t="shared" si="9"/>
        <v>1</v>
      </c>
      <c r="AI41" s="83">
        <f t="shared" si="9"/>
        <v>69367.5913</v>
      </c>
    </row>
    <row r="42" spans="1:35" ht="43.5" customHeight="1">
      <c r="A42" s="84" t="s">
        <v>76</v>
      </c>
      <c r="B42" s="78">
        <f>AVERAGE(B32:B36)</f>
        <v>0</v>
      </c>
      <c r="C42" s="78">
        <f aca="true" t="shared" si="10" ref="C42:N42">AVERAGE(C32:C36)</f>
        <v>0</v>
      </c>
      <c r="D42" s="78">
        <f t="shared" si="10"/>
        <v>0</v>
      </c>
      <c r="E42" s="78">
        <f t="shared" si="10"/>
        <v>0</v>
      </c>
      <c r="F42" s="78">
        <f t="shared" si="10"/>
        <v>1.4</v>
      </c>
      <c r="G42" s="78">
        <f t="shared" si="10"/>
        <v>170.4</v>
      </c>
      <c r="H42" s="78">
        <f t="shared" si="10"/>
        <v>1668.4</v>
      </c>
      <c r="I42" s="78">
        <f t="shared" si="10"/>
        <v>490.4</v>
      </c>
      <c r="J42" s="78">
        <f t="shared" si="10"/>
        <v>12.4</v>
      </c>
      <c r="K42" s="78">
        <f t="shared" si="10"/>
        <v>3.2</v>
      </c>
      <c r="L42" s="78">
        <f t="shared" si="10"/>
        <v>0</v>
      </c>
      <c r="M42" s="78">
        <f t="shared" si="10"/>
        <v>0.2</v>
      </c>
      <c r="N42" s="78">
        <f t="shared" si="10"/>
        <v>2346.4</v>
      </c>
      <c r="O42" s="37"/>
      <c r="P42" s="37"/>
      <c r="Q42" s="37"/>
      <c r="R42" s="37"/>
      <c r="S42" s="37"/>
      <c r="V42" s="84" t="s">
        <v>76</v>
      </c>
      <c r="W42" s="78">
        <f>AVERAGE(W32:W36)</f>
        <v>0</v>
      </c>
      <c r="X42" s="78">
        <f aca="true" t="shared" si="11" ref="X42:AI42">AVERAGE(X32:X36)</f>
        <v>0</v>
      </c>
      <c r="Y42" s="78">
        <f t="shared" si="11"/>
        <v>0</v>
      </c>
      <c r="Z42" s="78">
        <f t="shared" si="11"/>
        <v>0</v>
      </c>
      <c r="AA42" s="78">
        <f t="shared" si="11"/>
        <v>35.459999999999994</v>
      </c>
      <c r="AB42" s="78">
        <f t="shared" si="11"/>
        <v>1973.9120200000002</v>
      </c>
      <c r="AC42" s="78">
        <f t="shared" si="11"/>
        <v>5123.751199999999</v>
      </c>
      <c r="AD42" s="78">
        <f t="shared" si="11"/>
        <v>6689.904039999999</v>
      </c>
      <c r="AE42" s="78">
        <f t="shared" si="11"/>
        <v>46.808</v>
      </c>
      <c r="AF42" s="78">
        <f t="shared" si="11"/>
        <v>3.4829999999999997</v>
      </c>
      <c r="AG42" s="78">
        <f t="shared" si="11"/>
        <v>0</v>
      </c>
      <c r="AH42" s="78">
        <f t="shared" si="11"/>
        <v>0.25</v>
      </c>
      <c r="AI42" s="78">
        <f t="shared" si="11"/>
        <v>13873.51826</v>
      </c>
    </row>
    <row r="43" spans="1:35" ht="15">
      <c r="A43" s="79" t="s">
        <v>42</v>
      </c>
      <c r="B43" s="80">
        <f>(B41/$N$41)</f>
        <v>0</v>
      </c>
      <c r="C43" s="80">
        <f aca="true" t="shared" si="12" ref="C43:M43">(C41/$N$41)</f>
        <v>0</v>
      </c>
      <c r="D43" s="80">
        <f t="shared" si="12"/>
        <v>0</v>
      </c>
      <c r="E43" s="80">
        <f t="shared" si="12"/>
        <v>0</v>
      </c>
      <c r="F43" s="80">
        <f t="shared" si="12"/>
        <v>0.0005966587112171838</v>
      </c>
      <c r="G43" s="80">
        <f t="shared" si="12"/>
        <v>0.0726218888510058</v>
      </c>
      <c r="H43" s="80">
        <f t="shared" si="12"/>
        <v>0.7110467098533925</v>
      </c>
      <c r="I43" s="80">
        <f t="shared" si="12"/>
        <v>0.20900102284350494</v>
      </c>
      <c r="J43" s="80">
        <f t="shared" si="12"/>
        <v>0.005284691442209342</v>
      </c>
      <c r="K43" s="80">
        <f t="shared" si="12"/>
        <v>0.0013637913399249914</v>
      </c>
      <c r="L43" s="80">
        <f t="shared" si="12"/>
        <v>0</v>
      </c>
      <c r="M43" s="80">
        <f t="shared" si="12"/>
        <v>8.523695874531196E-05</v>
      </c>
      <c r="N43" s="81">
        <f>SUM(B43:M43)</f>
        <v>1.0000000000000002</v>
      </c>
      <c r="O43" s="36"/>
      <c r="P43" s="36"/>
      <c r="Q43" s="36"/>
      <c r="R43" s="36"/>
      <c r="S43" s="36"/>
      <c r="V43" s="90" t="s">
        <v>42</v>
      </c>
      <c r="W43" s="80">
        <f>(W41/$AI$41)</f>
        <v>0</v>
      </c>
      <c r="X43" s="80">
        <f aca="true" t="shared" si="13" ref="X43:AH43">(X41/$AI$41)</f>
        <v>0</v>
      </c>
      <c r="Y43" s="80">
        <f t="shared" si="13"/>
        <v>0</v>
      </c>
      <c r="Z43" s="80">
        <f t="shared" si="13"/>
        <v>0</v>
      </c>
      <c r="AA43" s="80">
        <f t="shared" si="13"/>
        <v>0.0025559486307260605</v>
      </c>
      <c r="AB43" s="80">
        <f t="shared" si="13"/>
        <v>0.14227912365179676</v>
      </c>
      <c r="AC43" s="80">
        <f t="shared" si="13"/>
        <v>0.36931880608632284</v>
      </c>
      <c r="AD43" s="80">
        <f t="shared" si="13"/>
        <v>0.4822067419832696</v>
      </c>
      <c r="AE43" s="80">
        <f t="shared" si="13"/>
        <v>0.0033739098563740962</v>
      </c>
      <c r="AF43" s="80">
        <f t="shared" si="13"/>
        <v>0.00025105383758654455</v>
      </c>
      <c r="AG43" s="80">
        <f t="shared" si="13"/>
        <v>0</v>
      </c>
      <c r="AH43" s="80">
        <f t="shared" si="13"/>
        <v>1.4415953924004854E-05</v>
      </c>
      <c r="AI43" s="81">
        <f>SUM(W43:AH43)</f>
        <v>0.9999999999999999</v>
      </c>
    </row>
    <row r="44" spans="1:22" ht="12.75">
      <c r="A44" s="11" t="s">
        <v>43</v>
      </c>
      <c r="V44" s="11" t="s">
        <v>43</v>
      </c>
    </row>
    <row r="45" spans="14:19" ht="12.75">
      <c r="N45" s="3"/>
      <c r="O45" s="35"/>
      <c r="P45" s="35"/>
      <c r="Q45" s="35"/>
      <c r="R45" s="35"/>
      <c r="S45" s="35"/>
    </row>
  </sheetData>
  <sheetProtection/>
  <mergeCells count="8">
    <mergeCell ref="A9:A10"/>
    <mergeCell ref="V9:V10"/>
    <mergeCell ref="A7:N7"/>
    <mergeCell ref="V7:AI7"/>
    <mergeCell ref="A5:N5"/>
    <mergeCell ref="V5:AI5"/>
    <mergeCell ref="A6:N6"/>
    <mergeCell ref="V6:AI6"/>
  </mergeCells>
  <printOptions horizontalCentered="1"/>
  <pageMargins left="0.75" right="0.75" top="0.3937007874015748" bottom="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 H. Haltenhoff D.</dc:creator>
  <cp:keywords/>
  <dc:description/>
  <cp:lastModifiedBy>Claudia Tobar</cp:lastModifiedBy>
  <cp:lastPrinted>2012-10-12T15:13:27Z</cp:lastPrinted>
  <dcterms:created xsi:type="dcterms:W3CDTF">2009-11-23T16:10:32Z</dcterms:created>
  <dcterms:modified xsi:type="dcterms:W3CDTF">2015-08-12T13:56:25Z</dcterms:modified>
  <cp:category/>
  <cp:version/>
  <cp:contentType/>
  <cp:contentStatus/>
</cp:coreProperties>
</file>